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김소라\"/>
    </mc:Choice>
  </mc:AlternateContent>
  <xr:revisionPtr revIDLastSave="0" documentId="13_ncr:1_{426005DE-60B0-4B20-A657-180309BC2923}" xr6:coauthVersionLast="46" xr6:coauthVersionMax="46" xr10:uidLastSave="{00000000-0000-0000-0000-000000000000}"/>
  <bookViews>
    <workbookView xWindow="-120" yWindow="-120" windowWidth="29040" windowHeight="15840" xr2:uid="{3E7AFD22-5174-4E64-A58D-B01724415496}"/>
  </bookViews>
  <sheets>
    <sheet name="세입세출총괄" sheetId="2" r:id="rId1"/>
  </sheets>
  <definedNames>
    <definedName name="_xlnm.Print_Area" localSheetId="0">세입세출총괄!$A$1:$U$122</definedName>
    <definedName name="_xlnm.Print_Titles" localSheetId="0">세입세출총괄!$4:$5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4" i="2" l="1"/>
  <c r="S133" i="2"/>
  <c r="T133" i="2" s="1"/>
  <c r="S132" i="2"/>
  <c r="R132" i="2"/>
  <c r="T132" i="2" s="1"/>
  <c r="T131" i="2"/>
  <c r="U131" i="2" s="1"/>
  <c r="S130" i="2"/>
  <c r="T130" i="2" s="1"/>
  <c r="U130" i="2" s="1"/>
  <c r="R130" i="2"/>
  <c r="S129" i="2"/>
  <c r="T129" i="2" s="1"/>
  <c r="U129" i="2" s="1"/>
  <c r="R129" i="2"/>
  <c r="U128" i="2"/>
  <c r="T128" i="2"/>
  <c r="T127" i="2"/>
  <c r="U127" i="2" s="1"/>
  <c r="S127" i="2"/>
  <c r="R127" i="2"/>
  <c r="T126" i="2"/>
  <c r="U126" i="2" s="1"/>
  <c r="S125" i="2"/>
  <c r="T125" i="2" s="1"/>
  <c r="U125" i="2" s="1"/>
  <c r="R125" i="2"/>
  <c r="U124" i="2"/>
  <c r="T124" i="2"/>
  <c r="T123" i="2"/>
  <c r="U123" i="2" s="1"/>
  <c r="U122" i="2"/>
  <c r="T122" i="2"/>
  <c r="T121" i="2"/>
  <c r="U121" i="2" s="1"/>
  <c r="U120" i="2"/>
  <c r="T120" i="2"/>
  <c r="T119" i="2"/>
  <c r="U119" i="2" s="1"/>
  <c r="S119" i="2"/>
  <c r="R119" i="2"/>
  <c r="T118" i="2"/>
  <c r="U118" i="2" s="1"/>
  <c r="S117" i="2"/>
  <c r="T117" i="2" s="1"/>
  <c r="U117" i="2" s="1"/>
  <c r="R117" i="2"/>
  <c r="U116" i="2"/>
  <c r="T116" i="2"/>
  <c r="T115" i="2"/>
  <c r="U115" i="2" s="1"/>
  <c r="S115" i="2"/>
  <c r="R115" i="2"/>
  <c r="T114" i="2"/>
  <c r="U114" i="2" s="1"/>
  <c r="U113" i="2"/>
  <c r="T113" i="2"/>
  <c r="T112" i="2"/>
  <c r="U112" i="2" s="1"/>
  <c r="S112" i="2"/>
  <c r="R112" i="2"/>
  <c r="T111" i="2"/>
  <c r="U111" i="2" s="1"/>
  <c r="S110" i="2"/>
  <c r="T110" i="2" s="1"/>
  <c r="U110" i="2" s="1"/>
  <c r="R110" i="2"/>
  <c r="U109" i="2"/>
  <c r="T109" i="2"/>
  <c r="T108" i="2"/>
  <c r="U108" i="2" s="1"/>
  <c r="R108" i="2"/>
  <c r="T107" i="2"/>
  <c r="U107" i="2" s="1"/>
  <c r="U106" i="2"/>
  <c r="T106" i="2"/>
  <c r="R106" i="2"/>
  <c r="T105" i="2"/>
  <c r="U105" i="2" s="1"/>
  <c r="S104" i="2"/>
  <c r="T104" i="2" s="1"/>
  <c r="U104" i="2" s="1"/>
  <c r="R104" i="2"/>
  <c r="U103" i="2"/>
  <c r="T103" i="2"/>
  <c r="T102" i="2"/>
  <c r="U102" i="2" s="1"/>
  <c r="R102" i="2"/>
  <c r="T101" i="2"/>
  <c r="U101" i="2" s="1"/>
  <c r="U100" i="2"/>
  <c r="T100" i="2"/>
  <c r="S99" i="2"/>
  <c r="T99" i="2" s="1"/>
  <c r="U99" i="2" s="1"/>
  <c r="R99" i="2"/>
  <c r="T98" i="2"/>
  <c r="U98" i="2" s="1"/>
  <c r="U97" i="2"/>
  <c r="T97" i="2"/>
  <c r="T96" i="2"/>
  <c r="U96" i="2" s="1"/>
  <c r="U95" i="2"/>
  <c r="T95" i="2"/>
  <c r="S95" i="2"/>
  <c r="R95" i="2"/>
  <c r="U94" i="2"/>
  <c r="T94" i="2"/>
  <c r="T93" i="2"/>
  <c r="U93" i="2" s="1"/>
  <c r="U92" i="2"/>
  <c r="T92" i="2"/>
  <c r="T91" i="2"/>
  <c r="U91" i="2" s="1"/>
  <c r="U90" i="2"/>
  <c r="T90" i="2"/>
  <c r="S90" i="2"/>
  <c r="R90" i="2"/>
  <c r="U89" i="2"/>
  <c r="T89" i="2"/>
  <c r="T88" i="2"/>
  <c r="U88" i="2" s="1"/>
  <c r="U87" i="2"/>
  <c r="T87" i="2"/>
  <c r="T86" i="2"/>
  <c r="U86" i="2" s="1"/>
  <c r="U85" i="2"/>
  <c r="T85" i="2"/>
  <c r="T84" i="2"/>
  <c r="U84" i="2" s="1"/>
  <c r="U83" i="2"/>
  <c r="T83" i="2"/>
  <c r="T82" i="2"/>
  <c r="U82" i="2" s="1"/>
  <c r="U81" i="2"/>
  <c r="T81" i="2"/>
  <c r="S81" i="2"/>
  <c r="R81" i="2"/>
  <c r="U80" i="2"/>
  <c r="T80" i="2"/>
  <c r="T79" i="2"/>
  <c r="U79" i="2" s="1"/>
  <c r="U78" i="2"/>
  <c r="T78" i="2"/>
  <c r="T77" i="2"/>
  <c r="U77" i="2" s="1"/>
  <c r="U76" i="2"/>
  <c r="T76" i="2"/>
  <c r="S75" i="2"/>
  <c r="T75" i="2" s="1"/>
  <c r="U75" i="2" s="1"/>
  <c r="R75" i="2"/>
  <c r="T74" i="2"/>
  <c r="U74" i="2" s="1"/>
  <c r="U73" i="2"/>
  <c r="T73" i="2"/>
  <c r="T72" i="2"/>
  <c r="U72" i="2" s="1"/>
  <c r="U71" i="2"/>
  <c r="T71" i="2"/>
  <c r="S70" i="2"/>
  <c r="T70" i="2" s="1"/>
  <c r="U70" i="2" s="1"/>
  <c r="R70" i="2"/>
  <c r="T69" i="2"/>
  <c r="U69" i="2" s="1"/>
  <c r="U68" i="2"/>
  <c r="T68" i="2"/>
  <c r="T67" i="2"/>
  <c r="U67" i="2" s="1"/>
  <c r="U66" i="2"/>
  <c r="T66" i="2"/>
  <c r="T65" i="2"/>
  <c r="U65" i="2" s="1"/>
  <c r="U64" i="2"/>
  <c r="T64" i="2"/>
  <c r="S64" i="2"/>
  <c r="R64" i="2"/>
  <c r="U63" i="2"/>
  <c r="T63" i="2"/>
  <c r="T62" i="2"/>
  <c r="U62" i="2" s="1"/>
  <c r="U61" i="2"/>
  <c r="T61" i="2"/>
  <c r="S60" i="2"/>
  <c r="T60" i="2" s="1"/>
  <c r="U60" i="2" s="1"/>
  <c r="R60" i="2"/>
  <c r="T59" i="2"/>
  <c r="U59" i="2" s="1"/>
  <c r="U58" i="2"/>
  <c r="T58" i="2"/>
  <c r="T57" i="2"/>
  <c r="U57" i="2" s="1"/>
  <c r="U56" i="2"/>
  <c r="T56" i="2"/>
  <c r="S55" i="2"/>
  <c r="T55" i="2" s="1"/>
  <c r="U55" i="2" s="1"/>
  <c r="R55" i="2"/>
  <c r="T54" i="2"/>
  <c r="U54" i="2" s="1"/>
  <c r="U53" i="2"/>
  <c r="T53" i="2"/>
  <c r="S52" i="2"/>
  <c r="T52" i="2" s="1"/>
  <c r="U52" i="2" s="1"/>
  <c r="R52" i="2"/>
  <c r="T51" i="2"/>
  <c r="U51" i="2" s="1"/>
  <c r="U50" i="2"/>
  <c r="T50" i="2"/>
  <c r="T49" i="2"/>
  <c r="U49" i="2" s="1"/>
  <c r="U48" i="2"/>
  <c r="T48" i="2"/>
  <c r="S47" i="2"/>
  <c r="S35" i="2" s="1"/>
  <c r="R47" i="2"/>
  <c r="R35" i="2" s="1"/>
  <c r="R6" i="2" s="1"/>
  <c r="T46" i="2"/>
  <c r="U46" i="2" s="1"/>
  <c r="U45" i="2"/>
  <c r="T45" i="2"/>
  <c r="S45" i="2"/>
  <c r="R45" i="2"/>
  <c r="U44" i="2"/>
  <c r="T44" i="2"/>
  <c r="T43" i="2"/>
  <c r="U43" i="2" s="1"/>
  <c r="U42" i="2"/>
  <c r="T42" i="2"/>
  <c r="T41" i="2"/>
  <c r="U41" i="2" s="1"/>
  <c r="U40" i="2"/>
  <c r="T40" i="2"/>
  <c r="T39" i="2"/>
  <c r="U39" i="2" s="1"/>
  <c r="U38" i="2"/>
  <c r="T38" i="2"/>
  <c r="T37" i="2"/>
  <c r="U37" i="2" s="1"/>
  <c r="U36" i="2"/>
  <c r="T36" i="2"/>
  <c r="S36" i="2"/>
  <c r="R36" i="2"/>
  <c r="U34" i="2"/>
  <c r="T34" i="2"/>
  <c r="T33" i="2"/>
  <c r="U33" i="2" s="1"/>
  <c r="U32" i="2"/>
  <c r="T32" i="2"/>
  <c r="S32" i="2"/>
  <c r="R32" i="2"/>
  <c r="U31" i="2"/>
  <c r="T31" i="2"/>
  <c r="S31" i="2"/>
  <c r="R31" i="2"/>
  <c r="U30" i="2"/>
  <c r="T30" i="2"/>
  <c r="I30" i="2"/>
  <c r="J30" i="2" s="1"/>
  <c r="U29" i="2"/>
  <c r="T29" i="2"/>
  <c r="I29" i="2"/>
  <c r="J29" i="2" s="1"/>
  <c r="U28" i="2"/>
  <c r="T28" i="2"/>
  <c r="H28" i="2"/>
  <c r="H27" i="2" s="1"/>
  <c r="G28" i="2"/>
  <c r="G27" i="2" s="1"/>
  <c r="T27" i="2"/>
  <c r="U27" i="2" s="1"/>
  <c r="U26" i="2"/>
  <c r="T26" i="2"/>
  <c r="I26" i="2"/>
  <c r="J26" i="2" s="1"/>
  <c r="U25" i="2"/>
  <c r="T25" i="2"/>
  <c r="H25" i="2"/>
  <c r="H24" i="2" s="1"/>
  <c r="G25" i="2"/>
  <c r="G24" i="2" s="1"/>
  <c r="G6" i="2" s="1"/>
  <c r="T24" i="2"/>
  <c r="U24" i="2" s="1"/>
  <c r="U23" i="2"/>
  <c r="T23" i="2"/>
  <c r="I23" i="2"/>
  <c r="J23" i="2" s="1"/>
  <c r="U22" i="2"/>
  <c r="T22" i="2"/>
  <c r="S22" i="2"/>
  <c r="R22" i="2"/>
  <c r="J22" i="2"/>
  <c r="I22" i="2"/>
  <c r="T21" i="2"/>
  <c r="U21" i="2" s="1"/>
  <c r="J21" i="2"/>
  <c r="I21" i="2"/>
  <c r="H21" i="2"/>
  <c r="G21" i="2"/>
  <c r="U20" i="2"/>
  <c r="T20" i="2"/>
  <c r="I20" i="2"/>
  <c r="J20" i="2" s="1"/>
  <c r="U19" i="2"/>
  <c r="T19" i="2"/>
  <c r="I19" i="2"/>
  <c r="J19" i="2" s="1"/>
  <c r="U18" i="2"/>
  <c r="T18" i="2"/>
  <c r="S18" i="2"/>
  <c r="R18" i="2"/>
  <c r="J18" i="2"/>
  <c r="I18" i="2"/>
  <c r="H18" i="2"/>
  <c r="G18" i="2"/>
  <c r="U17" i="2"/>
  <c r="T17" i="2"/>
  <c r="H17" i="2"/>
  <c r="I17" i="2" s="1"/>
  <c r="J17" i="2" s="1"/>
  <c r="G17" i="2"/>
  <c r="T16" i="2"/>
  <c r="U16" i="2" s="1"/>
  <c r="J16" i="2"/>
  <c r="I16" i="2"/>
  <c r="T15" i="2"/>
  <c r="U15" i="2" s="1"/>
  <c r="J15" i="2"/>
  <c r="I15" i="2"/>
  <c r="T14" i="2"/>
  <c r="U14" i="2" s="1"/>
  <c r="J14" i="2"/>
  <c r="I14" i="2"/>
  <c r="T13" i="2"/>
  <c r="U13" i="2" s="1"/>
  <c r="J13" i="2"/>
  <c r="I13" i="2"/>
  <c r="H13" i="2"/>
  <c r="G13" i="2"/>
  <c r="U12" i="2"/>
  <c r="T12" i="2"/>
  <c r="H12" i="2"/>
  <c r="I12" i="2" s="1"/>
  <c r="J12" i="2" s="1"/>
  <c r="G12" i="2"/>
  <c r="T11" i="2"/>
  <c r="U11" i="2" s="1"/>
  <c r="J11" i="2"/>
  <c r="I11" i="2"/>
  <c r="T10" i="2"/>
  <c r="U10" i="2" s="1"/>
  <c r="J10" i="2"/>
  <c r="I10" i="2"/>
  <c r="T9" i="2"/>
  <c r="U9" i="2" s="1"/>
  <c r="J9" i="2"/>
  <c r="I9" i="2"/>
  <c r="S8" i="2"/>
  <c r="S7" i="2" s="1"/>
  <c r="R8" i="2"/>
  <c r="H8" i="2"/>
  <c r="I8" i="2" s="1"/>
  <c r="J8" i="2" s="1"/>
  <c r="G8" i="2"/>
  <c r="R7" i="2"/>
  <c r="H7" i="2"/>
  <c r="I7" i="2" s="1"/>
  <c r="J7" i="2" s="1"/>
  <c r="G7" i="2"/>
  <c r="S6" i="2" l="1"/>
  <c r="T6" i="2" s="1"/>
  <c r="U6" i="2" s="1"/>
  <c r="T7" i="2"/>
  <c r="U7" i="2" s="1"/>
  <c r="T35" i="2"/>
  <c r="U35" i="2" s="1"/>
  <c r="I24" i="2"/>
  <c r="J24" i="2" s="1"/>
  <c r="H6" i="2"/>
  <c r="I6" i="2" s="1"/>
  <c r="J6" i="2" s="1"/>
  <c r="I27" i="2"/>
  <c r="J27" i="2" s="1"/>
  <c r="T8" i="2"/>
  <c r="U8" i="2" s="1"/>
  <c r="I25" i="2"/>
  <c r="J25" i="2" s="1"/>
  <c r="I28" i="2"/>
  <c r="J28" i="2" s="1"/>
  <c r="T47" i="2"/>
  <c r="U47" i="2" s="1"/>
</calcChain>
</file>

<file path=xl/sharedStrings.xml><?xml version="1.0" encoding="utf-8"?>
<sst xmlns="http://schemas.openxmlformats.org/spreadsheetml/2006/main" count="258" uniqueCount="121">
  <si>
    <t>2020년도 세입·세출결산서</t>
    <phoneticPr fontId="4" type="noConversion"/>
  </si>
  <si>
    <t>(수성구건강가정·다문화가족지원센터)</t>
    <phoneticPr fontId="6" type="noConversion"/>
  </si>
  <si>
    <t>■ 세입세출 총괄</t>
  </si>
  <si>
    <t>(단위:천원)</t>
  </si>
  <si>
    <t>과목</t>
  </si>
  <si>
    <t>2020년
예산액(A)</t>
    <phoneticPr fontId="6" type="noConversion"/>
  </si>
  <si>
    <t>2020년
결산액(B)</t>
    <phoneticPr fontId="6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</si>
  <si>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</si>
  <si>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</si>
  <si>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</si>
  <si>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</si>
  <si>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</si>
  <si>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</si>
  <si>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</si>
  <si>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</si>
  <si>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</si>
  <si>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사무비</t>
  </si>
  <si>
    <t>인건비</t>
  </si>
  <si>
    <t>지역사회연계수입</t>
  </si>
  <si>
    <t>급여</t>
  </si>
  <si>
    <t/>
  </si>
  <si>
    <t>방문교육사업 이용자부담금</t>
  </si>
  <si>
    <t>급여(자부담)</t>
    <phoneticPr fontId="6" type="noConversion"/>
  </si>
  <si>
    <t>아이돌봄가정 이용자부담금</t>
  </si>
  <si>
    <t>제수당</t>
  </si>
  <si>
    <t>보조금수입</t>
  </si>
  <si>
    <t>제수당(자부담)</t>
    <phoneticPr fontId="4" type="noConversion"/>
  </si>
  <si>
    <t>퇴직금및퇴직적립금</t>
  </si>
  <si>
    <t>국비보조금수입</t>
  </si>
  <si>
    <t>퇴직금및퇴직적립금(자부담)</t>
    <phoneticPr fontId="4" type="noConversion"/>
  </si>
  <si>
    <t>시비보조금수입</t>
  </si>
  <si>
    <t>사회보험부담금</t>
  </si>
  <si>
    <t>구비보조금수입</t>
  </si>
  <si>
    <t>사회보험부담금(자부담)</t>
    <phoneticPr fontId="4" type="noConversion"/>
  </si>
  <si>
    <t>후원금수입</t>
  </si>
  <si>
    <t>기타후생경비(자부담)</t>
    <phoneticPr fontId="4" type="noConversion"/>
  </si>
  <si>
    <t>후원금수입</t>
    <phoneticPr fontId="4" type="noConversion"/>
  </si>
  <si>
    <t>업무추진비</t>
  </si>
  <si>
    <t>지정후원금수입</t>
  </si>
  <si>
    <t>기관운영비</t>
  </si>
  <si>
    <t>비지정후원금수입</t>
  </si>
  <si>
    <t>기관운영비(자부담)</t>
    <phoneticPr fontId="4" type="noConversion"/>
  </si>
  <si>
    <t>전입금</t>
  </si>
  <si>
    <t>회의비</t>
  </si>
  <si>
    <t>운영비</t>
  </si>
  <si>
    <t>법인전입금</t>
  </si>
  <si>
    <t>여비</t>
  </si>
  <si>
    <t>이월금</t>
  </si>
  <si>
    <t>수용비및수수료</t>
    <phoneticPr fontId="4" type="noConversion"/>
  </si>
  <si>
    <t>수용비및수수료(자부담)</t>
    <phoneticPr fontId="4" type="noConversion"/>
  </si>
  <si>
    <t>전년도이월금</t>
  </si>
  <si>
    <t>공공요금</t>
  </si>
  <si>
    <t>잡수입</t>
  </si>
  <si>
    <t>제세공과금</t>
  </si>
  <si>
    <t>차량비</t>
  </si>
  <si>
    <t>예금이자수입</t>
  </si>
  <si>
    <t>기타운영비</t>
  </si>
  <si>
    <t>기타잡수입</t>
  </si>
  <si>
    <t>기타운영비(자부담)</t>
    <phoneticPr fontId="4" type="noConversion"/>
  </si>
  <si>
    <t>재산조성비</t>
  </si>
  <si>
    <t>시설비</t>
  </si>
  <si>
    <t>자산취득비</t>
  </si>
  <si>
    <t>시설장비유지비</t>
  </si>
  <si>
    <t>사업비</t>
  </si>
  <si>
    <t>통합사업비</t>
  </si>
  <si>
    <t>가족관계사업비</t>
  </si>
  <si>
    <t>가족관계사업비(자부담)</t>
    <phoneticPr fontId="4" type="noConversion"/>
  </si>
  <si>
    <t>가족생활사업비</t>
    <phoneticPr fontId="4" type="noConversion"/>
  </si>
  <si>
    <t>가족생활사업비(후원금)</t>
    <phoneticPr fontId="4" type="noConversion"/>
  </si>
  <si>
    <t>지역공동체사업비</t>
    <phoneticPr fontId="4" type="noConversion"/>
  </si>
  <si>
    <t>지역공동체사업비(자부담)</t>
    <phoneticPr fontId="4" type="noConversion"/>
  </si>
  <si>
    <t>지역공동체사업비(후원금)</t>
    <phoneticPr fontId="4" type="noConversion"/>
  </si>
  <si>
    <t>홍보비</t>
    <phoneticPr fontId="4" type="noConversion"/>
  </si>
  <si>
    <t>한국어교육사업비(보조금)</t>
    <phoneticPr fontId="6" type="noConversion"/>
  </si>
  <si>
    <t>방문교육사업비(별도사업)</t>
    <phoneticPr fontId="6" type="noConversion"/>
  </si>
  <si>
    <t>방문지도사인건비</t>
  </si>
  <si>
    <t>방문지도사인건비(자부담)</t>
  </si>
  <si>
    <t>사업비</t>
    <phoneticPr fontId="4" type="noConversion"/>
  </si>
  <si>
    <t>통번역지원사업비(보조금)</t>
    <phoneticPr fontId="6" type="noConversion"/>
  </si>
  <si>
    <t>인건비(후원금)</t>
    <phoneticPr fontId="4" type="noConversion"/>
  </si>
  <si>
    <t>다문화교류소통공간사업비(별도사업)</t>
    <phoneticPr fontId="6" type="noConversion"/>
  </si>
  <si>
    <t>인건비</t>
    <phoneticPr fontId="4" type="noConversion"/>
  </si>
  <si>
    <t>운영비</t>
    <phoneticPr fontId="4" type="noConversion"/>
  </si>
  <si>
    <t>운영비(자부담)</t>
    <phoneticPr fontId="4" type="noConversion"/>
  </si>
  <si>
    <t>언어발달지원사업비(보조금)</t>
    <phoneticPr fontId="6" type="noConversion"/>
  </si>
  <si>
    <t>공동육아나눔터사업비(수성점)(별도사업)</t>
    <phoneticPr fontId="6" type="noConversion"/>
  </si>
  <si>
    <t>사업비(자부담)</t>
    <phoneticPr fontId="4" type="noConversion"/>
  </si>
  <si>
    <t>공동육아나눔터사업(지산점)(별도사업)</t>
    <phoneticPr fontId="6" type="noConversion"/>
  </si>
  <si>
    <t>공동육아나눔터사업(범어점)(별도사업)</t>
    <phoneticPr fontId="6" type="noConversion"/>
  </si>
  <si>
    <t>아이돌봄지원사업비(별도사업)</t>
    <phoneticPr fontId="6" type="noConversion"/>
  </si>
  <si>
    <t>아이돌보미 활동수당(보조금)</t>
    <phoneticPr fontId="4" type="noConversion"/>
  </si>
  <si>
    <t>아이돌보미 활동수당(예탁금)</t>
    <phoneticPr fontId="4" type="noConversion"/>
  </si>
  <si>
    <t>아이돌보미 활동수당(본인부담금)</t>
    <phoneticPr fontId="4" type="noConversion"/>
  </si>
  <si>
    <t>아이돌보미관리비(보조금)</t>
    <phoneticPr fontId="4" type="noConversion"/>
  </si>
  <si>
    <t>아이돌보미관리비(전년도보조금)</t>
    <phoneticPr fontId="4" type="noConversion"/>
  </si>
  <si>
    <t>종사자 인건비(보조금)</t>
    <phoneticPr fontId="4" type="noConversion"/>
  </si>
  <si>
    <t>행정부대경비(보조금)</t>
    <phoneticPr fontId="4" type="noConversion"/>
  </si>
  <si>
    <t>행정부대경비(자부담)</t>
    <phoneticPr fontId="4" type="noConversion"/>
  </si>
  <si>
    <t>가족역량강화지원사업비(별도사업)</t>
    <phoneticPr fontId="6" type="noConversion"/>
  </si>
  <si>
    <t>사업비(후원금)</t>
    <phoneticPr fontId="4" type="noConversion"/>
  </si>
  <si>
    <t>이중언어환경조성사업비(보조금)</t>
    <phoneticPr fontId="6" type="noConversion"/>
  </si>
  <si>
    <t>다문화가족사례관리사업비(별도사업)</t>
    <phoneticPr fontId="6" type="noConversion"/>
  </si>
  <si>
    <t>중도입국자녀지원사업비(보조금)</t>
    <phoneticPr fontId="6" type="noConversion"/>
  </si>
  <si>
    <t>사각지대발굴지원사업비(보조금)</t>
    <phoneticPr fontId="6" type="noConversion"/>
  </si>
  <si>
    <t>취창업지원사업비(보조금)</t>
    <phoneticPr fontId="6" type="noConversion"/>
  </si>
  <si>
    <t>특수시책개발사업비(보조금)</t>
    <phoneticPr fontId="6" type="noConversion"/>
  </si>
  <si>
    <t>평생교육기관지원사업(보조금)</t>
    <phoneticPr fontId="4" type="noConversion"/>
  </si>
  <si>
    <t>공동모금회지정기탁사업비(후원금)</t>
    <phoneticPr fontId="6" type="noConversion"/>
  </si>
  <si>
    <t>다만세연극단(지정후원금)</t>
    <phoneticPr fontId="4" type="noConversion"/>
  </si>
  <si>
    <t>다만세연극단(비지정후원금)</t>
    <phoneticPr fontId="4" type="noConversion"/>
  </si>
  <si>
    <t>찾아가는 결혼이주여성 다이음사업(개별사업)</t>
    <phoneticPr fontId="6" type="noConversion"/>
  </si>
  <si>
    <t>결혼이민자자조모임 다만나요사업(보조금)</t>
    <phoneticPr fontId="6" type="noConversion"/>
  </si>
  <si>
    <t>가족상담사업(별도사업)</t>
    <phoneticPr fontId="6" type="noConversion"/>
  </si>
  <si>
    <t>운영비(자부담)</t>
  </si>
  <si>
    <t>사업비(자부담)</t>
  </si>
  <si>
    <t>브라보시니어지원사업비(보조금)</t>
    <phoneticPr fontId="6" type="noConversion"/>
  </si>
  <si>
    <t>일학습병행제사업(자부담)</t>
    <phoneticPr fontId="6" type="noConversion"/>
  </si>
  <si>
    <t>예비비 및 기타</t>
  </si>
  <si>
    <t>반환금</t>
  </si>
  <si>
    <t>이월금</t>
    <phoneticPr fontId="4" type="noConversion"/>
  </si>
  <si>
    <t>차년도이월금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</si>
</sst>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&quot;#,##0"/>
    <numFmt numFmtId="177" formatCode="#,##0;\△#,##0"/>
    <numFmt numFmtId="178" formatCode="#,##0;[Red]#,##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6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sz val="8"/>
      <name val="맑은 고딕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9"/>
      <color rgb="FFFF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>
      <alignment vertical="center"/>
    </xf>
    <xf numFmtId="0" fontId="7" fillId="2" borderId="5" xfId="1" applyFont="1" applyFill="1" applyBorder="1">
      <alignment vertical="center"/>
    </xf>
    <xf numFmtId="3" fontId="8" fillId="2" borderId="1" xfId="1" applyNumberFormat="1" applyFont="1" applyFill="1" applyBorder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>
      <alignment vertical="center"/>
    </xf>
    <xf numFmtId="177" fontId="7" fillId="2" borderId="1" xfId="1" applyNumberFormat="1" applyFont="1" applyFill="1" applyBorder="1" applyAlignment="1">
      <alignment horizontal="right" vertical="center"/>
    </xf>
    <xf numFmtId="177" fontId="7" fillId="2" borderId="1" xfId="1" applyNumberFormat="1" applyFont="1" applyFill="1" applyBorder="1">
      <alignment vertical="center"/>
    </xf>
    <xf numFmtId="0" fontId="7" fillId="2" borderId="4" xfId="1" quotePrefix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7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8" fillId="0" borderId="5" xfId="1" applyFont="1" applyBorder="1">
      <alignment vertical="center"/>
    </xf>
    <xf numFmtId="0" fontId="8" fillId="2" borderId="1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7" fillId="2" borderId="8" xfId="1" quotePrefix="1" applyFont="1" applyFill="1" applyBorder="1">
      <alignment vertical="center"/>
    </xf>
    <xf numFmtId="0" fontId="8" fillId="0" borderId="9" xfId="1" applyFont="1" applyBorder="1">
      <alignment vertical="center"/>
    </xf>
    <xf numFmtId="3" fontId="8" fillId="2" borderId="2" xfId="1" applyNumberFormat="1" applyFont="1" applyFill="1" applyBorder="1">
      <alignment vertical="center"/>
    </xf>
    <xf numFmtId="0" fontId="7" fillId="2" borderId="9" xfId="1" applyFont="1" applyFill="1" applyBorder="1">
      <alignment vertical="center"/>
    </xf>
    <xf numFmtId="9" fontId="5" fillId="0" borderId="0" xfId="1" applyNumberFormat="1" applyFont="1">
      <alignment vertical="center"/>
    </xf>
    <xf numFmtId="0" fontId="7" fillId="2" borderId="10" xfId="1" applyFont="1" applyFill="1" applyBorder="1">
      <alignment vertical="center"/>
    </xf>
    <xf numFmtId="0" fontId="7" fillId="2" borderId="11" xfId="1" applyFont="1" applyFill="1" applyBorder="1">
      <alignment vertical="center"/>
    </xf>
    <xf numFmtId="0" fontId="5" fillId="0" borderId="7" xfId="1" applyFont="1" applyBorder="1">
      <alignment vertical="center"/>
    </xf>
    <xf numFmtId="0" fontId="7" fillId="2" borderId="4" xfId="1" applyFont="1" applyFill="1" applyBorder="1">
      <alignment vertical="center"/>
    </xf>
    <xf numFmtId="0" fontId="5" fillId="0" borderId="12" xfId="1" applyFont="1" applyBorder="1">
      <alignment vertical="center"/>
    </xf>
    <xf numFmtId="0" fontId="7" fillId="2" borderId="8" xfId="1" applyFont="1" applyFill="1" applyBorder="1">
      <alignment vertical="center"/>
    </xf>
    <xf numFmtId="3" fontId="8" fillId="2" borderId="3" xfId="1" applyNumberFormat="1" applyFont="1" applyFill="1" applyBorder="1">
      <alignment vertical="center"/>
    </xf>
    <xf numFmtId="0" fontId="7" fillId="2" borderId="10" xfId="1" quotePrefix="1" applyFont="1" applyFill="1" applyBorder="1">
      <alignment vertical="center"/>
    </xf>
    <xf numFmtId="0" fontId="7" fillId="2" borderId="13" xfId="1" applyFont="1" applyFill="1" applyBorder="1">
      <alignment vertical="center"/>
    </xf>
    <xf numFmtId="3" fontId="8" fillId="2" borderId="5" xfId="1" applyNumberFormat="1" applyFont="1" applyFill="1" applyBorder="1">
      <alignment vertical="center"/>
    </xf>
    <xf numFmtId="0" fontId="7" fillId="2" borderId="11" xfId="1" applyFont="1" applyFill="1" applyBorder="1">
      <alignment vertical="center"/>
    </xf>
    <xf numFmtId="0" fontId="7" fillId="2" borderId="10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4" xfId="1" quotePrefix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8" xfId="1" quotePrefix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4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8" xfId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>
      <alignment vertical="center"/>
    </xf>
    <xf numFmtId="0" fontId="8" fillId="2" borderId="10" xfId="1" quotePrefix="1" applyFont="1" applyFill="1" applyBorder="1">
      <alignment vertical="center"/>
    </xf>
    <xf numFmtId="0" fontId="8" fillId="2" borderId="6" xfId="1" quotePrefix="1" applyFont="1" applyFill="1" applyBorder="1">
      <alignment vertical="center"/>
    </xf>
    <xf numFmtId="3" fontId="8" fillId="2" borderId="12" xfId="1" applyNumberFormat="1" applyFont="1" applyFill="1" applyBorder="1">
      <alignment vertical="center"/>
    </xf>
    <xf numFmtId="0" fontId="9" fillId="2" borderId="6" xfId="1" applyFont="1" applyFill="1" applyBorder="1">
      <alignment vertical="center"/>
    </xf>
    <xf numFmtId="0" fontId="9" fillId="2" borderId="7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0" xfId="1" applyFont="1" applyFill="1" applyBorder="1">
      <alignment vertical="center"/>
    </xf>
    <xf numFmtId="178" fontId="8" fillId="2" borderId="1" xfId="1" applyNumberFormat="1" applyFont="1" applyFill="1" applyBorder="1">
      <alignment vertical="center"/>
    </xf>
  </cellXfs>
  <cellStyles count="2">
    <cellStyle name="표준" xfId="0" builtinId="0"/>
    <cellStyle name="표준 2" xfId="1" xr:uid="{E6736622-306A-4889-8682-A93119192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B166-AB83-40B6-A54D-1145A951E579}">
  <sheetPr>
    <tabColor rgb="FF00B050"/>
  </sheetPr>
  <dimension ref="A1:V146"/>
  <sheetViews>
    <sheetView tabSelected="1" zoomScaleNormal="100" zoomScaleSheetLayoutView="85" workbookViewId="0">
      <selection activeCell="AB10" sqref="AB10"/>
    </sheetView>
  </sheetViews>
  <sheetFormatPr defaultRowHeight="11.25" x14ac:dyDescent="0.3"/>
  <cols>
    <col min="1" max="5" width="0.875" style="2" customWidth="1"/>
    <col min="6" max="6" width="20.875" style="2" customWidth="1"/>
    <col min="7" max="8" width="8.625" style="2" customWidth="1"/>
    <col min="9" max="9" width="8.625" style="2" bestFit="1" customWidth="1"/>
    <col min="10" max="10" width="6.875" style="2" bestFit="1" customWidth="1"/>
    <col min="11" max="11" width="1.625" style="2" customWidth="1"/>
    <col min="12" max="16" width="0.875" style="2" customWidth="1"/>
    <col min="17" max="17" width="30.25" style="6" customWidth="1"/>
    <col min="18" max="18" width="8.625" style="6" customWidth="1"/>
    <col min="19" max="19" width="8.625" style="7" customWidth="1"/>
    <col min="20" max="20" width="8.625" style="6" bestFit="1" customWidth="1"/>
    <col min="21" max="21" width="6.75" style="6" customWidth="1"/>
    <col min="22" max="256" width="9" style="2"/>
    <col min="257" max="261" width="0.875" style="2" customWidth="1"/>
    <col min="262" max="262" width="20.875" style="2" customWidth="1"/>
    <col min="263" max="264" width="8.625" style="2" customWidth="1"/>
    <col min="265" max="265" width="8.625" style="2" bestFit="1" customWidth="1"/>
    <col min="266" max="266" width="6.875" style="2" bestFit="1" customWidth="1"/>
    <col min="267" max="267" width="1.625" style="2" customWidth="1"/>
    <col min="268" max="272" width="0.875" style="2" customWidth="1"/>
    <col min="273" max="273" width="30.25" style="2" customWidth="1"/>
    <col min="274" max="275" width="8.625" style="2" customWidth="1"/>
    <col min="276" max="276" width="8.625" style="2" bestFit="1" customWidth="1"/>
    <col min="277" max="277" width="6.75" style="2" customWidth="1"/>
    <col min="278" max="512" width="9" style="2"/>
    <col min="513" max="517" width="0.875" style="2" customWidth="1"/>
    <col min="518" max="518" width="20.875" style="2" customWidth="1"/>
    <col min="519" max="520" width="8.625" style="2" customWidth="1"/>
    <col min="521" max="521" width="8.625" style="2" bestFit="1" customWidth="1"/>
    <col min="522" max="522" width="6.875" style="2" bestFit="1" customWidth="1"/>
    <col min="523" max="523" width="1.625" style="2" customWidth="1"/>
    <col min="524" max="528" width="0.875" style="2" customWidth="1"/>
    <col min="529" max="529" width="30.25" style="2" customWidth="1"/>
    <col min="530" max="531" width="8.625" style="2" customWidth="1"/>
    <col min="532" max="532" width="8.625" style="2" bestFit="1" customWidth="1"/>
    <col min="533" max="533" width="6.75" style="2" customWidth="1"/>
    <col min="534" max="768" width="9" style="2"/>
    <col min="769" max="773" width="0.875" style="2" customWidth="1"/>
    <col min="774" max="774" width="20.875" style="2" customWidth="1"/>
    <col min="775" max="776" width="8.625" style="2" customWidth="1"/>
    <col min="777" max="777" width="8.625" style="2" bestFit="1" customWidth="1"/>
    <col min="778" max="778" width="6.875" style="2" bestFit="1" customWidth="1"/>
    <col min="779" max="779" width="1.625" style="2" customWidth="1"/>
    <col min="780" max="784" width="0.875" style="2" customWidth="1"/>
    <col min="785" max="785" width="30.25" style="2" customWidth="1"/>
    <col min="786" max="787" width="8.625" style="2" customWidth="1"/>
    <col min="788" max="788" width="8.625" style="2" bestFit="1" customWidth="1"/>
    <col min="789" max="789" width="6.75" style="2" customWidth="1"/>
    <col min="790" max="1024" width="9" style="2"/>
    <col min="1025" max="1029" width="0.875" style="2" customWidth="1"/>
    <col min="1030" max="1030" width="20.875" style="2" customWidth="1"/>
    <col min="1031" max="1032" width="8.625" style="2" customWidth="1"/>
    <col min="1033" max="1033" width="8.625" style="2" bestFit="1" customWidth="1"/>
    <col min="1034" max="1034" width="6.875" style="2" bestFit="1" customWidth="1"/>
    <col min="1035" max="1035" width="1.625" style="2" customWidth="1"/>
    <col min="1036" max="1040" width="0.875" style="2" customWidth="1"/>
    <col min="1041" max="1041" width="30.25" style="2" customWidth="1"/>
    <col min="1042" max="1043" width="8.625" style="2" customWidth="1"/>
    <col min="1044" max="1044" width="8.625" style="2" bestFit="1" customWidth="1"/>
    <col min="1045" max="1045" width="6.75" style="2" customWidth="1"/>
    <col min="1046" max="1280" width="9" style="2"/>
    <col min="1281" max="1285" width="0.875" style="2" customWidth="1"/>
    <col min="1286" max="1286" width="20.875" style="2" customWidth="1"/>
    <col min="1287" max="1288" width="8.625" style="2" customWidth="1"/>
    <col min="1289" max="1289" width="8.625" style="2" bestFit="1" customWidth="1"/>
    <col min="1290" max="1290" width="6.875" style="2" bestFit="1" customWidth="1"/>
    <col min="1291" max="1291" width="1.625" style="2" customWidth="1"/>
    <col min="1292" max="1296" width="0.875" style="2" customWidth="1"/>
    <col min="1297" max="1297" width="30.25" style="2" customWidth="1"/>
    <col min="1298" max="1299" width="8.625" style="2" customWidth="1"/>
    <col min="1300" max="1300" width="8.625" style="2" bestFit="1" customWidth="1"/>
    <col min="1301" max="1301" width="6.75" style="2" customWidth="1"/>
    <col min="1302" max="1536" width="9" style="2"/>
    <col min="1537" max="1541" width="0.875" style="2" customWidth="1"/>
    <col min="1542" max="1542" width="20.875" style="2" customWidth="1"/>
    <col min="1543" max="1544" width="8.625" style="2" customWidth="1"/>
    <col min="1545" max="1545" width="8.625" style="2" bestFit="1" customWidth="1"/>
    <col min="1546" max="1546" width="6.875" style="2" bestFit="1" customWidth="1"/>
    <col min="1547" max="1547" width="1.625" style="2" customWidth="1"/>
    <col min="1548" max="1552" width="0.875" style="2" customWidth="1"/>
    <col min="1553" max="1553" width="30.25" style="2" customWidth="1"/>
    <col min="1554" max="1555" width="8.625" style="2" customWidth="1"/>
    <col min="1556" max="1556" width="8.625" style="2" bestFit="1" customWidth="1"/>
    <col min="1557" max="1557" width="6.75" style="2" customWidth="1"/>
    <col min="1558" max="1792" width="9" style="2"/>
    <col min="1793" max="1797" width="0.875" style="2" customWidth="1"/>
    <col min="1798" max="1798" width="20.875" style="2" customWidth="1"/>
    <col min="1799" max="1800" width="8.625" style="2" customWidth="1"/>
    <col min="1801" max="1801" width="8.625" style="2" bestFit="1" customWidth="1"/>
    <col min="1802" max="1802" width="6.875" style="2" bestFit="1" customWidth="1"/>
    <col min="1803" max="1803" width="1.625" style="2" customWidth="1"/>
    <col min="1804" max="1808" width="0.875" style="2" customWidth="1"/>
    <col min="1809" max="1809" width="30.25" style="2" customWidth="1"/>
    <col min="1810" max="1811" width="8.625" style="2" customWidth="1"/>
    <col min="1812" max="1812" width="8.625" style="2" bestFit="1" customWidth="1"/>
    <col min="1813" max="1813" width="6.75" style="2" customWidth="1"/>
    <col min="1814" max="2048" width="9" style="2"/>
    <col min="2049" max="2053" width="0.875" style="2" customWidth="1"/>
    <col min="2054" max="2054" width="20.875" style="2" customWidth="1"/>
    <col min="2055" max="2056" width="8.625" style="2" customWidth="1"/>
    <col min="2057" max="2057" width="8.625" style="2" bestFit="1" customWidth="1"/>
    <col min="2058" max="2058" width="6.875" style="2" bestFit="1" customWidth="1"/>
    <col min="2059" max="2059" width="1.625" style="2" customWidth="1"/>
    <col min="2060" max="2064" width="0.875" style="2" customWidth="1"/>
    <col min="2065" max="2065" width="30.25" style="2" customWidth="1"/>
    <col min="2066" max="2067" width="8.625" style="2" customWidth="1"/>
    <col min="2068" max="2068" width="8.625" style="2" bestFit="1" customWidth="1"/>
    <col min="2069" max="2069" width="6.75" style="2" customWidth="1"/>
    <col min="2070" max="2304" width="9" style="2"/>
    <col min="2305" max="2309" width="0.875" style="2" customWidth="1"/>
    <col min="2310" max="2310" width="20.875" style="2" customWidth="1"/>
    <col min="2311" max="2312" width="8.625" style="2" customWidth="1"/>
    <col min="2313" max="2313" width="8.625" style="2" bestFit="1" customWidth="1"/>
    <col min="2314" max="2314" width="6.875" style="2" bestFit="1" customWidth="1"/>
    <col min="2315" max="2315" width="1.625" style="2" customWidth="1"/>
    <col min="2316" max="2320" width="0.875" style="2" customWidth="1"/>
    <col min="2321" max="2321" width="30.25" style="2" customWidth="1"/>
    <col min="2322" max="2323" width="8.625" style="2" customWidth="1"/>
    <col min="2324" max="2324" width="8.625" style="2" bestFit="1" customWidth="1"/>
    <col min="2325" max="2325" width="6.75" style="2" customWidth="1"/>
    <col min="2326" max="2560" width="9" style="2"/>
    <col min="2561" max="2565" width="0.875" style="2" customWidth="1"/>
    <col min="2566" max="2566" width="20.875" style="2" customWidth="1"/>
    <col min="2567" max="2568" width="8.625" style="2" customWidth="1"/>
    <col min="2569" max="2569" width="8.625" style="2" bestFit="1" customWidth="1"/>
    <col min="2570" max="2570" width="6.875" style="2" bestFit="1" customWidth="1"/>
    <col min="2571" max="2571" width="1.625" style="2" customWidth="1"/>
    <col min="2572" max="2576" width="0.875" style="2" customWidth="1"/>
    <col min="2577" max="2577" width="30.25" style="2" customWidth="1"/>
    <col min="2578" max="2579" width="8.625" style="2" customWidth="1"/>
    <col min="2580" max="2580" width="8.625" style="2" bestFit="1" customWidth="1"/>
    <col min="2581" max="2581" width="6.75" style="2" customWidth="1"/>
    <col min="2582" max="2816" width="9" style="2"/>
    <col min="2817" max="2821" width="0.875" style="2" customWidth="1"/>
    <col min="2822" max="2822" width="20.875" style="2" customWidth="1"/>
    <col min="2823" max="2824" width="8.625" style="2" customWidth="1"/>
    <col min="2825" max="2825" width="8.625" style="2" bestFit="1" customWidth="1"/>
    <col min="2826" max="2826" width="6.875" style="2" bestFit="1" customWidth="1"/>
    <col min="2827" max="2827" width="1.625" style="2" customWidth="1"/>
    <col min="2828" max="2832" width="0.875" style="2" customWidth="1"/>
    <col min="2833" max="2833" width="30.25" style="2" customWidth="1"/>
    <col min="2834" max="2835" width="8.625" style="2" customWidth="1"/>
    <col min="2836" max="2836" width="8.625" style="2" bestFit="1" customWidth="1"/>
    <col min="2837" max="2837" width="6.75" style="2" customWidth="1"/>
    <col min="2838" max="3072" width="9" style="2"/>
    <col min="3073" max="3077" width="0.875" style="2" customWidth="1"/>
    <col min="3078" max="3078" width="20.875" style="2" customWidth="1"/>
    <col min="3079" max="3080" width="8.625" style="2" customWidth="1"/>
    <col min="3081" max="3081" width="8.625" style="2" bestFit="1" customWidth="1"/>
    <col min="3082" max="3082" width="6.875" style="2" bestFit="1" customWidth="1"/>
    <col min="3083" max="3083" width="1.625" style="2" customWidth="1"/>
    <col min="3084" max="3088" width="0.875" style="2" customWidth="1"/>
    <col min="3089" max="3089" width="30.25" style="2" customWidth="1"/>
    <col min="3090" max="3091" width="8.625" style="2" customWidth="1"/>
    <col min="3092" max="3092" width="8.625" style="2" bestFit="1" customWidth="1"/>
    <col min="3093" max="3093" width="6.75" style="2" customWidth="1"/>
    <col min="3094" max="3328" width="9" style="2"/>
    <col min="3329" max="3333" width="0.875" style="2" customWidth="1"/>
    <col min="3334" max="3334" width="20.875" style="2" customWidth="1"/>
    <col min="3335" max="3336" width="8.625" style="2" customWidth="1"/>
    <col min="3337" max="3337" width="8.625" style="2" bestFit="1" customWidth="1"/>
    <col min="3338" max="3338" width="6.875" style="2" bestFit="1" customWidth="1"/>
    <col min="3339" max="3339" width="1.625" style="2" customWidth="1"/>
    <col min="3340" max="3344" width="0.875" style="2" customWidth="1"/>
    <col min="3345" max="3345" width="30.25" style="2" customWidth="1"/>
    <col min="3346" max="3347" width="8.625" style="2" customWidth="1"/>
    <col min="3348" max="3348" width="8.625" style="2" bestFit="1" customWidth="1"/>
    <col min="3349" max="3349" width="6.75" style="2" customWidth="1"/>
    <col min="3350" max="3584" width="9" style="2"/>
    <col min="3585" max="3589" width="0.875" style="2" customWidth="1"/>
    <col min="3590" max="3590" width="20.875" style="2" customWidth="1"/>
    <col min="3591" max="3592" width="8.625" style="2" customWidth="1"/>
    <col min="3593" max="3593" width="8.625" style="2" bestFit="1" customWidth="1"/>
    <col min="3594" max="3594" width="6.875" style="2" bestFit="1" customWidth="1"/>
    <col min="3595" max="3595" width="1.625" style="2" customWidth="1"/>
    <col min="3596" max="3600" width="0.875" style="2" customWidth="1"/>
    <col min="3601" max="3601" width="30.25" style="2" customWidth="1"/>
    <col min="3602" max="3603" width="8.625" style="2" customWidth="1"/>
    <col min="3604" max="3604" width="8.625" style="2" bestFit="1" customWidth="1"/>
    <col min="3605" max="3605" width="6.75" style="2" customWidth="1"/>
    <col min="3606" max="3840" width="9" style="2"/>
    <col min="3841" max="3845" width="0.875" style="2" customWidth="1"/>
    <col min="3846" max="3846" width="20.875" style="2" customWidth="1"/>
    <col min="3847" max="3848" width="8.625" style="2" customWidth="1"/>
    <col min="3849" max="3849" width="8.625" style="2" bestFit="1" customWidth="1"/>
    <col min="3850" max="3850" width="6.875" style="2" bestFit="1" customWidth="1"/>
    <col min="3851" max="3851" width="1.625" style="2" customWidth="1"/>
    <col min="3852" max="3856" width="0.875" style="2" customWidth="1"/>
    <col min="3857" max="3857" width="30.25" style="2" customWidth="1"/>
    <col min="3858" max="3859" width="8.625" style="2" customWidth="1"/>
    <col min="3860" max="3860" width="8.625" style="2" bestFit="1" customWidth="1"/>
    <col min="3861" max="3861" width="6.75" style="2" customWidth="1"/>
    <col min="3862" max="4096" width="9" style="2"/>
    <col min="4097" max="4101" width="0.875" style="2" customWidth="1"/>
    <col min="4102" max="4102" width="20.875" style="2" customWidth="1"/>
    <col min="4103" max="4104" width="8.625" style="2" customWidth="1"/>
    <col min="4105" max="4105" width="8.625" style="2" bestFit="1" customWidth="1"/>
    <col min="4106" max="4106" width="6.875" style="2" bestFit="1" customWidth="1"/>
    <col min="4107" max="4107" width="1.625" style="2" customWidth="1"/>
    <col min="4108" max="4112" width="0.875" style="2" customWidth="1"/>
    <col min="4113" max="4113" width="30.25" style="2" customWidth="1"/>
    <col min="4114" max="4115" width="8.625" style="2" customWidth="1"/>
    <col min="4116" max="4116" width="8.625" style="2" bestFit="1" customWidth="1"/>
    <col min="4117" max="4117" width="6.75" style="2" customWidth="1"/>
    <col min="4118" max="4352" width="9" style="2"/>
    <col min="4353" max="4357" width="0.875" style="2" customWidth="1"/>
    <col min="4358" max="4358" width="20.875" style="2" customWidth="1"/>
    <col min="4359" max="4360" width="8.625" style="2" customWidth="1"/>
    <col min="4361" max="4361" width="8.625" style="2" bestFit="1" customWidth="1"/>
    <col min="4362" max="4362" width="6.875" style="2" bestFit="1" customWidth="1"/>
    <col min="4363" max="4363" width="1.625" style="2" customWidth="1"/>
    <col min="4364" max="4368" width="0.875" style="2" customWidth="1"/>
    <col min="4369" max="4369" width="30.25" style="2" customWidth="1"/>
    <col min="4370" max="4371" width="8.625" style="2" customWidth="1"/>
    <col min="4372" max="4372" width="8.625" style="2" bestFit="1" customWidth="1"/>
    <col min="4373" max="4373" width="6.75" style="2" customWidth="1"/>
    <col min="4374" max="4608" width="9" style="2"/>
    <col min="4609" max="4613" width="0.875" style="2" customWidth="1"/>
    <col min="4614" max="4614" width="20.875" style="2" customWidth="1"/>
    <col min="4615" max="4616" width="8.625" style="2" customWidth="1"/>
    <col min="4617" max="4617" width="8.625" style="2" bestFit="1" customWidth="1"/>
    <col min="4618" max="4618" width="6.875" style="2" bestFit="1" customWidth="1"/>
    <col min="4619" max="4619" width="1.625" style="2" customWidth="1"/>
    <col min="4620" max="4624" width="0.875" style="2" customWidth="1"/>
    <col min="4625" max="4625" width="30.25" style="2" customWidth="1"/>
    <col min="4626" max="4627" width="8.625" style="2" customWidth="1"/>
    <col min="4628" max="4628" width="8.625" style="2" bestFit="1" customWidth="1"/>
    <col min="4629" max="4629" width="6.75" style="2" customWidth="1"/>
    <col min="4630" max="4864" width="9" style="2"/>
    <col min="4865" max="4869" width="0.875" style="2" customWidth="1"/>
    <col min="4870" max="4870" width="20.875" style="2" customWidth="1"/>
    <col min="4871" max="4872" width="8.625" style="2" customWidth="1"/>
    <col min="4873" max="4873" width="8.625" style="2" bestFit="1" customWidth="1"/>
    <col min="4874" max="4874" width="6.875" style="2" bestFit="1" customWidth="1"/>
    <col min="4875" max="4875" width="1.625" style="2" customWidth="1"/>
    <col min="4876" max="4880" width="0.875" style="2" customWidth="1"/>
    <col min="4881" max="4881" width="30.25" style="2" customWidth="1"/>
    <col min="4882" max="4883" width="8.625" style="2" customWidth="1"/>
    <col min="4884" max="4884" width="8.625" style="2" bestFit="1" customWidth="1"/>
    <col min="4885" max="4885" width="6.75" style="2" customWidth="1"/>
    <col min="4886" max="5120" width="9" style="2"/>
    <col min="5121" max="5125" width="0.875" style="2" customWidth="1"/>
    <col min="5126" max="5126" width="20.875" style="2" customWidth="1"/>
    <col min="5127" max="5128" width="8.625" style="2" customWidth="1"/>
    <col min="5129" max="5129" width="8.625" style="2" bestFit="1" customWidth="1"/>
    <col min="5130" max="5130" width="6.875" style="2" bestFit="1" customWidth="1"/>
    <col min="5131" max="5131" width="1.625" style="2" customWidth="1"/>
    <col min="5132" max="5136" width="0.875" style="2" customWidth="1"/>
    <col min="5137" max="5137" width="30.25" style="2" customWidth="1"/>
    <col min="5138" max="5139" width="8.625" style="2" customWidth="1"/>
    <col min="5140" max="5140" width="8.625" style="2" bestFit="1" customWidth="1"/>
    <col min="5141" max="5141" width="6.75" style="2" customWidth="1"/>
    <col min="5142" max="5376" width="9" style="2"/>
    <col min="5377" max="5381" width="0.875" style="2" customWidth="1"/>
    <col min="5382" max="5382" width="20.875" style="2" customWidth="1"/>
    <col min="5383" max="5384" width="8.625" style="2" customWidth="1"/>
    <col min="5385" max="5385" width="8.625" style="2" bestFit="1" customWidth="1"/>
    <col min="5386" max="5386" width="6.875" style="2" bestFit="1" customWidth="1"/>
    <col min="5387" max="5387" width="1.625" style="2" customWidth="1"/>
    <col min="5388" max="5392" width="0.875" style="2" customWidth="1"/>
    <col min="5393" max="5393" width="30.25" style="2" customWidth="1"/>
    <col min="5394" max="5395" width="8.625" style="2" customWidth="1"/>
    <col min="5396" max="5396" width="8.625" style="2" bestFit="1" customWidth="1"/>
    <col min="5397" max="5397" width="6.75" style="2" customWidth="1"/>
    <col min="5398" max="5632" width="9" style="2"/>
    <col min="5633" max="5637" width="0.875" style="2" customWidth="1"/>
    <col min="5638" max="5638" width="20.875" style="2" customWidth="1"/>
    <col min="5639" max="5640" width="8.625" style="2" customWidth="1"/>
    <col min="5641" max="5641" width="8.625" style="2" bestFit="1" customWidth="1"/>
    <col min="5642" max="5642" width="6.875" style="2" bestFit="1" customWidth="1"/>
    <col min="5643" max="5643" width="1.625" style="2" customWidth="1"/>
    <col min="5644" max="5648" width="0.875" style="2" customWidth="1"/>
    <col min="5649" max="5649" width="30.25" style="2" customWidth="1"/>
    <col min="5650" max="5651" width="8.625" style="2" customWidth="1"/>
    <col min="5652" max="5652" width="8.625" style="2" bestFit="1" customWidth="1"/>
    <col min="5653" max="5653" width="6.75" style="2" customWidth="1"/>
    <col min="5654" max="5888" width="9" style="2"/>
    <col min="5889" max="5893" width="0.875" style="2" customWidth="1"/>
    <col min="5894" max="5894" width="20.875" style="2" customWidth="1"/>
    <col min="5895" max="5896" width="8.625" style="2" customWidth="1"/>
    <col min="5897" max="5897" width="8.625" style="2" bestFit="1" customWidth="1"/>
    <col min="5898" max="5898" width="6.875" style="2" bestFit="1" customWidth="1"/>
    <col min="5899" max="5899" width="1.625" style="2" customWidth="1"/>
    <col min="5900" max="5904" width="0.875" style="2" customWidth="1"/>
    <col min="5905" max="5905" width="30.25" style="2" customWidth="1"/>
    <col min="5906" max="5907" width="8.625" style="2" customWidth="1"/>
    <col min="5908" max="5908" width="8.625" style="2" bestFit="1" customWidth="1"/>
    <col min="5909" max="5909" width="6.75" style="2" customWidth="1"/>
    <col min="5910" max="6144" width="9" style="2"/>
    <col min="6145" max="6149" width="0.875" style="2" customWidth="1"/>
    <col min="6150" max="6150" width="20.875" style="2" customWidth="1"/>
    <col min="6151" max="6152" width="8.625" style="2" customWidth="1"/>
    <col min="6153" max="6153" width="8.625" style="2" bestFit="1" customWidth="1"/>
    <col min="6154" max="6154" width="6.875" style="2" bestFit="1" customWidth="1"/>
    <col min="6155" max="6155" width="1.625" style="2" customWidth="1"/>
    <col min="6156" max="6160" width="0.875" style="2" customWidth="1"/>
    <col min="6161" max="6161" width="30.25" style="2" customWidth="1"/>
    <col min="6162" max="6163" width="8.625" style="2" customWidth="1"/>
    <col min="6164" max="6164" width="8.625" style="2" bestFit="1" customWidth="1"/>
    <col min="6165" max="6165" width="6.75" style="2" customWidth="1"/>
    <col min="6166" max="6400" width="9" style="2"/>
    <col min="6401" max="6405" width="0.875" style="2" customWidth="1"/>
    <col min="6406" max="6406" width="20.875" style="2" customWidth="1"/>
    <col min="6407" max="6408" width="8.625" style="2" customWidth="1"/>
    <col min="6409" max="6409" width="8.625" style="2" bestFit="1" customWidth="1"/>
    <col min="6410" max="6410" width="6.875" style="2" bestFit="1" customWidth="1"/>
    <col min="6411" max="6411" width="1.625" style="2" customWidth="1"/>
    <col min="6412" max="6416" width="0.875" style="2" customWidth="1"/>
    <col min="6417" max="6417" width="30.25" style="2" customWidth="1"/>
    <col min="6418" max="6419" width="8.625" style="2" customWidth="1"/>
    <col min="6420" max="6420" width="8.625" style="2" bestFit="1" customWidth="1"/>
    <col min="6421" max="6421" width="6.75" style="2" customWidth="1"/>
    <col min="6422" max="6656" width="9" style="2"/>
    <col min="6657" max="6661" width="0.875" style="2" customWidth="1"/>
    <col min="6662" max="6662" width="20.875" style="2" customWidth="1"/>
    <col min="6663" max="6664" width="8.625" style="2" customWidth="1"/>
    <col min="6665" max="6665" width="8.625" style="2" bestFit="1" customWidth="1"/>
    <col min="6666" max="6666" width="6.875" style="2" bestFit="1" customWidth="1"/>
    <col min="6667" max="6667" width="1.625" style="2" customWidth="1"/>
    <col min="6668" max="6672" width="0.875" style="2" customWidth="1"/>
    <col min="6673" max="6673" width="30.25" style="2" customWidth="1"/>
    <col min="6674" max="6675" width="8.625" style="2" customWidth="1"/>
    <col min="6676" max="6676" width="8.625" style="2" bestFit="1" customWidth="1"/>
    <col min="6677" max="6677" width="6.75" style="2" customWidth="1"/>
    <col min="6678" max="6912" width="9" style="2"/>
    <col min="6913" max="6917" width="0.875" style="2" customWidth="1"/>
    <col min="6918" max="6918" width="20.875" style="2" customWidth="1"/>
    <col min="6919" max="6920" width="8.625" style="2" customWidth="1"/>
    <col min="6921" max="6921" width="8.625" style="2" bestFit="1" customWidth="1"/>
    <col min="6922" max="6922" width="6.875" style="2" bestFit="1" customWidth="1"/>
    <col min="6923" max="6923" width="1.625" style="2" customWidth="1"/>
    <col min="6924" max="6928" width="0.875" style="2" customWidth="1"/>
    <col min="6929" max="6929" width="30.25" style="2" customWidth="1"/>
    <col min="6930" max="6931" width="8.625" style="2" customWidth="1"/>
    <col min="6932" max="6932" width="8.625" style="2" bestFit="1" customWidth="1"/>
    <col min="6933" max="6933" width="6.75" style="2" customWidth="1"/>
    <col min="6934" max="7168" width="9" style="2"/>
    <col min="7169" max="7173" width="0.875" style="2" customWidth="1"/>
    <col min="7174" max="7174" width="20.875" style="2" customWidth="1"/>
    <col min="7175" max="7176" width="8.625" style="2" customWidth="1"/>
    <col min="7177" max="7177" width="8.625" style="2" bestFit="1" customWidth="1"/>
    <col min="7178" max="7178" width="6.875" style="2" bestFit="1" customWidth="1"/>
    <col min="7179" max="7179" width="1.625" style="2" customWidth="1"/>
    <col min="7180" max="7184" width="0.875" style="2" customWidth="1"/>
    <col min="7185" max="7185" width="30.25" style="2" customWidth="1"/>
    <col min="7186" max="7187" width="8.625" style="2" customWidth="1"/>
    <col min="7188" max="7188" width="8.625" style="2" bestFit="1" customWidth="1"/>
    <col min="7189" max="7189" width="6.75" style="2" customWidth="1"/>
    <col min="7190" max="7424" width="9" style="2"/>
    <col min="7425" max="7429" width="0.875" style="2" customWidth="1"/>
    <col min="7430" max="7430" width="20.875" style="2" customWidth="1"/>
    <col min="7431" max="7432" width="8.625" style="2" customWidth="1"/>
    <col min="7433" max="7433" width="8.625" style="2" bestFit="1" customWidth="1"/>
    <col min="7434" max="7434" width="6.875" style="2" bestFit="1" customWidth="1"/>
    <col min="7435" max="7435" width="1.625" style="2" customWidth="1"/>
    <col min="7436" max="7440" width="0.875" style="2" customWidth="1"/>
    <col min="7441" max="7441" width="30.25" style="2" customWidth="1"/>
    <col min="7442" max="7443" width="8.625" style="2" customWidth="1"/>
    <col min="7444" max="7444" width="8.625" style="2" bestFit="1" customWidth="1"/>
    <col min="7445" max="7445" width="6.75" style="2" customWidth="1"/>
    <col min="7446" max="7680" width="9" style="2"/>
    <col min="7681" max="7685" width="0.875" style="2" customWidth="1"/>
    <col min="7686" max="7686" width="20.875" style="2" customWidth="1"/>
    <col min="7687" max="7688" width="8.625" style="2" customWidth="1"/>
    <col min="7689" max="7689" width="8.625" style="2" bestFit="1" customWidth="1"/>
    <col min="7690" max="7690" width="6.875" style="2" bestFit="1" customWidth="1"/>
    <col min="7691" max="7691" width="1.625" style="2" customWidth="1"/>
    <col min="7692" max="7696" width="0.875" style="2" customWidth="1"/>
    <col min="7697" max="7697" width="30.25" style="2" customWidth="1"/>
    <col min="7698" max="7699" width="8.625" style="2" customWidth="1"/>
    <col min="7700" max="7700" width="8.625" style="2" bestFit="1" customWidth="1"/>
    <col min="7701" max="7701" width="6.75" style="2" customWidth="1"/>
    <col min="7702" max="7936" width="9" style="2"/>
    <col min="7937" max="7941" width="0.875" style="2" customWidth="1"/>
    <col min="7942" max="7942" width="20.875" style="2" customWidth="1"/>
    <col min="7943" max="7944" width="8.625" style="2" customWidth="1"/>
    <col min="7945" max="7945" width="8.625" style="2" bestFit="1" customWidth="1"/>
    <col min="7946" max="7946" width="6.875" style="2" bestFit="1" customWidth="1"/>
    <col min="7947" max="7947" width="1.625" style="2" customWidth="1"/>
    <col min="7948" max="7952" width="0.875" style="2" customWidth="1"/>
    <col min="7953" max="7953" width="30.25" style="2" customWidth="1"/>
    <col min="7954" max="7955" width="8.625" style="2" customWidth="1"/>
    <col min="7956" max="7956" width="8.625" style="2" bestFit="1" customWidth="1"/>
    <col min="7957" max="7957" width="6.75" style="2" customWidth="1"/>
    <col min="7958" max="8192" width="9" style="2"/>
    <col min="8193" max="8197" width="0.875" style="2" customWidth="1"/>
    <col min="8198" max="8198" width="20.875" style="2" customWidth="1"/>
    <col min="8199" max="8200" width="8.625" style="2" customWidth="1"/>
    <col min="8201" max="8201" width="8.625" style="2" bestFit="1" customWidth="1"/>
    <col min="8202" max="8202" width="6.875" style="2" bestFit="1" customWidth="1"/>
    <col min="8203" max="8203" width="1.625" style="2" customWidth="1"/>
    <col min="8204" max="8208" width="0.875" style="2" customWidth="1"/>
    <col min="8209" max="8209" width="30.25" style="2" customWidth="1"/>
    <col min="8210" max="8211" width="8.625" style="2" customWidth="1"/>
    <col min="8212" max="8212" width="8.625" style="2" bestFit="1" customWidth="1"/>
    <col min="8213" max="8213" width="6.75" style="2" customWidth="1"/>
    <col min="8214" max="8448" width="9" style="2"/>
    <col min="8449" max="8453" width="0.875" style="2" customWidth="1"/>
    <col min="8454" max="8454" width="20.875" style="2" customWidth="1"/>
    <col min="8455" max="8456" width="8.625" style="2" customWidth="1"/>
    <col min="8457" max="8457" width="8.625" style="2" bestFit="1" customWidth="1"/>
    <col min="8458" max="8458" width="6.875" style="2" bestFit="1" customWidth="1"/>
    <col min="8459" max="8459" width="1.625" style="2" customWidth="1"/>
    <col min="8460" max="8464" width="0.875" style="2" customWidth="1"/>
    <col min="8465" max="8465" width="30.25" style="2" customWidth="1"/>
    <col min="8466" max="8467" width="8.625" style="2" customWidth="1"/>
    <col min="8468" max="8468" width="8.625" style="2" bestFit="1" customWidth="1"/>
    <col min="8469" max="8469" width="6.75" style="2" customWidth="1"/>
    <col min="8470" max="8704" width="9" style="2"/>
    <col min="8705" max="8709" width="0.875" style="2" customWidth="1"/>
    <col min="8710" max="8710" width="20.875" style="2" customWidth="1"/>
    <col min="8711" max="8712" width="8.625" style="2" customWidth="1"/>
    <col min="8713" max="8713" width="8.625" style="2" bestFit="1" customWidth="1"/>
    <col min="8714" max="8714" width="6.875" style="2" bestFit="1" customWidth="1"/>
    <col min="8715" max="8715" width="1.625" style="2" customWidth="1"/>
    <col min="8716" max="8720" width="0.875" style="2" customWidth="1"/>
    <col min="8721" max="8721" width="30.25" style="2" customWidth="1"/>
    <col min="8722" max="8723" width="8.625" style="2" customWidth="1"/>
    <col min="8724" max="8724" width="8.625" style="2" bestFit="1" customWidth="1"/>
    <col min="8725" max="8725" width="6.75" style="2" customWidth="1"/>
    <col min="8726" max="8960" width="9" style="2"/>
    <col min="8961" max="8965" width="0.875" style="2" customWidth="1"/>
    <col min="8966" max="8966" width="20.875" style="2" customWidth="1"/>
    <col min="8967" max="8968" width="8.625" style="2" customWidth="1"/>
    <col min="8969" max="8969" width="8.625" style="2" bestFit="1" customWidth="1"/>
    <col min="8970" max="8970" width="6.875" style="2" bestFit="1" customWidth="1"/>
    <col min="8971" max="8971" width="1.625" style="2" customWidth="1"/>
    <col min="8972" max="8976" width="0.875" style="2" customWidth="1"/>
    <col min="8977" max="8977" width="30.25" style="2" customWidth="1"/>
    <col min="8978" max="8979" width="8.625" style="2" customWidth="1"/>
    <col min="8980" max="8980" width="8.625" style="2" bestFit="1" customWidth="1"/>
    <col min="8981" max="8981" width="6.75" style="2" customWidth="1"/>
    <col min="8982" max="9216" width="9" style="2"/>
    <col min="9217" max="9221" width="0.875" style="2" customWidth="1"/>
    <col min="9222" max="9222" width="20.875" style="2" customWidth="1"/>
    <col min="9223" max="9224" width="8.625" style="2" customWidth="1"/>
    <col min="9225" max="9225" width="8.625" style="2" bestFit="1" customWidth="1"/>
    <col min="9226" max="9226" width="6.875" style="2" bestFit="1" customWidth="1"/>
    <col min="9227" max="9227" width="1.625" style="2" customWidth="1"/>
    <col min="9228" max="9232" width="0.875" style="2" customWidth="1"/>
    <col min="9233" max="9233" width="30.25" style="2" customWidth="1"/>
    <col min="9234" max="9235" width="8.625" style="2" customWidth="1"/>
    <col min="9236" max="9236" width="8.625" style="2" bestFit="1" customWidth="1"/>
    <col min="9237" max="9237" width="6.75" style="2" customWidth="1"/>
    <col min="9238" max="9472" width="9" style="2"/>
    <col min="9473" max="9477" width="0.875" style="2" customWidth="1"/>
    <col min="9478" max="9478" width="20.875" style="2" customWidth="1"/>
    <col min="9479" max="9480" width="8.625" style="2" customWidth="1"/>
    <col min="9481" max="9481" width="8.625" style="2" bestFit="1" customWidth="1"/>
    <col min="9482" max="9482" width="6.875" style="2" bestFit="1" customWidth="1"/>
    <col min="9483" max="9483" width="1.625" style="2" customWidth="1"/>
    <col min="9484" max="9488" width="0.875" style="2" customWidth="1"/>
    <col min="9489" max="9489" width="30.25" style="2" customWidth="1"/>
    <col min="9490" max="9491" width="8.625" style="2" customWidth="1"/>
    <col min="9492" max="9492" width="8.625" style="2" bestFit="1" customWidth="1"/>
    <col min="9493" max="9493" width="6.75" style="2" customWidth="1"/>
    <col min="9494" max="9728" width="9" style="2"/>
    <col min="9729" max="9733" width="0.875" style="2" customWidth="1"/>
    <col min="9734" max="9734" width="20.875" style="2" customWidth="1"/>
    <col min="9735" max="9736" width="8.625" style="2" customWidth="1"/>
    <col min="9737" max="9737" width="8.625" style="2" bestFit="1" customWidth="1"/>
    <col min="9738" max="9738" width="6.875" style="2" bestFit="1" customWidth="1"/>
    <col min="9739" max="9739" width="1.625" style="2" customWidth="1"/>
    <col min="9740" max="9744" width="0.875" style="2" customWidth="1"/>
    <col min="9745" max="9745" width="30.25" style="2" customWidth="1"/>
    <col min="9746" max="9747" width="8.625" style="2" customWidth="1"/>
    <col min="9748" max="9748" width="8.625" style="2" bestFit="1" customWidth="1"/>
    <col min="9749" max="9749" width="6.75" style="2" customWidth="1"/>
    <col min="9750" max="9984" width="9" style="2"/>
    <col min="9985" max="9989" width="0.875" style="2" customWidth="1"/>
    <col min="9990" max="9990" width="20.875" style="2" customWidth="1"/>
    <col min="9991" max="9992" width="8.625" style="2" customWidth="1"/>
    <col min="9993" max="9993" width="8.625" style="2" bestFit="1" customWidth="1"/>
    <col min="9994" max="9994" width="6.875" style="2" bestFit="1" customWidth="1"/>
    <col min="9995" max="9995" width="1.625" style="2" customWidth="1"/>
    <col min="9996" max="10000" width="0.875" style="2" customWidth="1"/>
    <col min="10001" max="10001" width="30.25" style="2" customWidth="1"/>
    <col min="10002" max="10003" width="8.625" style="2" customWidth="1"/>
    <col min="10004" max="10004" width="8.625" style="2" bestFit="1" customWidth="1"/>
    <col min="10005" max="10005" width="6.75" style="2" customWidth="1"/>
    <col min="10006" max="10240" width="9" style="2"/>
    <col min="10241" max="10245" width="0.875" style="2" customWidth="1"/>
    <col min="10246" max="10246" width="20.875" style="2" customWidth="1"/>
    <col min="10247" max="10248" width="8.625" style="2" customWidth="1"/>
    <col min="10249" max="10249" width="8.625" style="2" bestFit="1" customWidth="1"/>
    <col min="10250" max="10250" width="6.875" style="2" bestFit="1" customWidth="1"/>
    <col min="10251" max="10251" width="1.625" style="2" customWidth="1"/>
    <col min="10252" max="10256" width="0.875" style="2" customWidth="1"/>
    <col min="10257" max="10257" width="30.25" style="2" customWidth="1"/>
    <col min="10258" max="10259" width="8.625" style="2" customWidth="1"/>
    <col min="10260" max="10260" width="8.625" style="2" bestFit="1" customWidth="1"/>
    <col min="10261" max="10261" width="6.75" style="2" customWidth="1"/>
    <col min="10262" max="10496" width="9" style="2"/>
    <col min="10497" max="10501" width="0.875" style="2" customWidth="1"/>
    <col min="10502" max="10502" width="20.875" style="2" customWidth="1"/>
    <col min="10503" max="10504" width="8.625" style="2" customWidth="1"/>
    <col min="10505" max="10505" width="8.625" style="2" bestFit="1" customWidth="1"/>
    <col min="10506" max="10506" width="6.875" style="2" bestFit="1" customWidth="1"/>
    <col min="10507" max="10507" width="1.625" style="2" customWidth="1"/>
    <col min="10508" max="10512" width="0.875" style="2" customWidth="1"/>
    <col min="10513" max="10513" width="30.25" style="2" customWidth="1"/>
    <col min="10514" max="10515" width="8.625" style="2" customWidth="1"/>
    <col min="10516" max="10516" width="8.625" style="2" bestFit="1" customWidth="1"/>
    <col min="10517" max="10517" width="6.75" style="2" customWidth="1"/>
    <col min="10518" max="10752" width="9" style="2"/>
    <col min="10753" max="10757" width="0.875" style="2" customWidth="1"/>
    <col min="10758" max="10758" width="20.875" style="2" customWidth="1"/>
    <col min="10759" max="10760" width="8.625" style="2" customWidth="1"/>
    <col min="10761" max="10761" width="8.625" style="2" bestFit="1" customWidth="1"/>
    <col min="10762" max="10762" width="6.875" style="2" bestFit="1" customWidth="1"/>
    <col min="10763" max="10763" width="1.625" style="2" customWidth="1"/>
    <col min="10764" max="10768" width="0.875" style="2" customWidth="1"/>
    <col min="10769" max="10769" width="30.25" style="2" customWidth="1"/>
    <col min="10770" max="10771" width="8.625" style="2" customWidth="1"/>
    <col min="10772" max="10772" width="8.625" style="2" bestFit="1" customWidth="1"/>
    <col min="10773" max="10773" width="6.75" style="2" customWidth="1"/>
    <col min="10774" max="11008" width="9" style="2"/>
    <col min="11009" max="11013" width="0.875" style="2" customWidth="1"/>
    <col min="11014" max="11014" width="20.875" style="2" customWidth="1"/>
    <col min="11015" max="11016" width="8.625" style="2" customWidth="1"/>
    <col min="11017" max="11017" width="8.625" style="2" bestFit="1" customWidth="1"/>
    <col min="11018" max="11018" width="6.875" style="2" bestFit="1" customWidth="1"/>
    <col min="11019" max="11019" width="1.625" style="2" customWidth="1"/>
    <col min="11020" max="11024" width="0.875" style="2" customWidth="1"/>
    <col min="11025" max="11025" width="30.25" style="2" customWidth="1"/>
    <col min="11026" max="11027" width="8.625" style="2" customWidth="1"/>
    <col min="11028" max="11028" width="8.625" style="2" bestFit="1" customWidth="1"/>
    <col min="11029" max="11029" width="6.75" style="2" customWidth="1"/>
    <col min="11030" max="11264" width="9" style="2"/>
    <col min="11265" max="11269" width="0.875" style="2" customWidth="1"/>
    <col min="11270" max="11270" width="20.875" style="2" customWidth="1"/>
    <col min="11271" max="11272" width="8.625" style="2" customWidth="1"/>
    <col min="11273" max="11273" width="8.625" style="2" bestFit="1" customWidth="1"/>
    <col min="11274" max="11274" width="6.875" style="2" bestFit="1" customWidth="1"/>
    <col min="11275" max="11275" width="1.625" style="2" customWidth="1"/>
    <col min="11276" max="11280" width="0.875" style="2" customWidth="1"/>
    <col min="11281" max="11281" width="30.25" style="2" customWidth="1"/>
    <col min="11282" max="11283" width="8.625" style="2" customWidth="1"/>
    <col min="11284" max="11284" width="8.625" style="2" bestFit="1" customWidth="1"/>
    <col min="11285" max="11285" width="6.75" style="2" customWidth="1"/>
    <col min="11286" max="11520" width="9" style="2"/>
    <col min="11521" max="11525" width="0.875" style="2" customWidth="1"/>
    <col min="11526" max="11526" width="20.875" style="2" customWidth="1"/>
    <col min="11527" max="11528" width="8.625" style="2" customWidth="1"/>
    <col min="11529" max="11529" width="8.625" style="2" bestFit="1" customWidth="1"/>
    <col min="11530" max="11530" width="6.875" style="2" bestFit="1" customWidth="1"/>
    <col min="11531" max="11531" width="1.625" style="2" customWidth="1"/>
    <col min="11532" max="11536" width="0.875" style="2" customWidth="1"/>
    <col min="11537" max="11537" width="30.25" style="2" customWidth="1"/>
    <col min="11538" max="11539" width="8.625" style="2" customWidth="1"/>
    <col min="11540" max="11540" width="8.625" style="2" bestFit="1" customWidth="1"/>
    <col min="11541" max="11541" width="6.75" style="2" customWidth="1"/>
    <col min="11542" max="11776" width="9" style="2"/>
    <col min="11777" max="11781" width="0.875" style="2" customWidth="1"/>
    <col min="11782" max="11782" width="20.875" style="2" customWidth="1"/>
    <col min="11783" max="11784" width="8.625" style="2" customWidth="1"/>
    <col min="11785" max="11785" width="8.625" style="2" bestFit="1" customWidth="1"/>
    <col min="11786" max="11786" width="6.875" style="2" bestFit="1" customWidth="1"/>
    <col min="11787" max="11787" width="1.625" style="2" customWidth="1"/>
    <col min="11788" max="11792" width="0.875" style="2" customWidth="1"/>
    <col min="11793" max="11793" width="30.25" style="2" customWidth="1"/>
    <col min="11794" max="11795" width="8.625" style="2" customWidth="1"/>
    <col min="11796" max="11796" width="8.625" style="2" bestFit="1" customWidth="1"/>
    <col min="11797" max="11797" width="6.75" style="2" customWidth="1"/>
    <col min="11798" max="12032" width="9" style="2"/>
    <col min="12033" max="12037" width="0.875" style="2" customWidth="1"/>
    <col min="12038" max="12038" width="20.875" style="2" customWidth="1"/>
    <col min="12039" max="12040" width="8.625" style="2" customWidth="1"/>
    <col min="12041" max="12041" width="8.625" style="2" bestFit="1" customWidth="1"/>
    <col min="12042" max="12042" width="6.875" style="2" bestFit="1" customWidth="1"/>
    <col min="12043" max="12043" width="1.625" style="2" customWidth="1"/>
    <col min="12044" max="12048" width="0.875" style="2" customWidth="1"/>
    <col min="12049" max="12049" width="30.25" style="2" customWidth="1"/>
    <col min="12050" max="12051" width="8.625" style="2" customWidth="1"/>
    <col min="12052" max="12052" width="8.625" style="2" bestFit="1" customWidth="1"/>
    <col min="12053" max="12053" width="6.75" style="2" customWidth="1"/>
    <col min="12054" max="12288" width="9" style="2"/>
    <col min="12289" max="12293" width="0.875" style="2" customWidth="1"/>
    <col min="12294" max="12294" width="20.875" style="2" customWidth="1"/>
    <col min="12295" max="12296" width="8.625" style="2" customWidth="1"/>
    <col min="12297" max="12297" width="8.625" style="2" bestFit="1" customWidth="1"/>
    <col min="12298" max="12298" width="6.875" style="2" bestFit="1" customWidth="1"/>
    <col min="12299" max="12299" width="1.625" style="2" customWidth="1"/>
    <col min="12300" max="12304" width="0.875" style="2" customWidth="1"/>
    <col min="12305" max="12305" width="30.25" style="2" customWidth="1"/>
    <col min="12306" max="12307" width="8.625" style="2" customWidth="1"/>
    <col min="12308" max="12308" width="8.625" style="2" bestFit="1" customWidth="1"/>
    <col min="12309" max="12309" width="6.75" style="2" customWidth="1"/>
    <col min="12310" max="12544" width="9" style="2"/>
    <col min="12545" max="12549" width="0.875" style="2" customWidth="1"/>
    <col min="12550" max="12550" width="20.875" style="2" customWidth="1"/>
    <col min="12551" max="12552" width="8.625" style="2" customWidth="1"/>
    <col min="12553" max="12553" width="8.625" style="2" bestFit="1" customWidth="1"/>
    <col min="12554" max="12554" width="6.875" style="2" bestFit="1" customWidth="1"/>
    <col min="12555" max="12555" width="1.625" style="2" customWidth="1"/>
    <col min="12556" max="12560" width="0.875" style="2" customWidth="1"/>
    <col min="12561" max="12561" width="30.25" style="2" customWidth="1"/>
    <col min="12562" max="12563" width="8.625" style="2" customWidth="1"/>
    <col min="12564" max="12564" width="8.625" style="2" bestFit="1" customWidth="1"/>
    <col min="12565" max="12565" width="6.75" style="2" customWidth="1"/>
    <col min="12566" max="12800" width="9" style="2"/>
    <col min="12801" max="12805" width="0.875" style="2" customWidth="1"/>
    <col min="12806" max="12806" width="20.875" style="2" customWidth="1"/>
    <col min="12807" max="12808" width="8.625" style="2" customWidth="1"/>
    <col min="12809" max="12809" width="8.625" style="2" bestFit="1" customWidth="1"/>
    <col min="12810" max="12810" width="6.875" style="2" bestFit="1" customWidth="1"/>
    <col min="12811" max="12811" width="1.625" style="2" customWidth="1"/>
    <col min="12812" max="12816" width="0.875" style="2" customWidth="1"/>
    <col min="12817" max="12817" width="30.25" style="2" customWidth="1"/>
    <col min="12818" max="12819" width="8.625" style="2" customWidth="1"/>
    <col min="12820" max="12820" width="8.625" style="2" bestFit="1" customWidth="1"/>
    <col min="12821" max="12821" width="6.75" style="2" customWidth="1"/>
    <col min="12822" max="13056" width="9" style="2"/>
    <col min="13057" max="13061" width="0.875" style="2" customWidth="1"/>
    <col min="13062" max="13062" width="20.875" style="2" customWidth="1"/>
    <col min="13063" max="13064" width="8.625" style="2" customWidth="1"/>
    <col min="13065" max="13065" width="8.625" style="2" bestFit="1" customWidth="1"/>
    <col min="13066" max="13066" width="6.875" style="2" bestFit="1" customWidth="1"/>
    <col min="13067" max="13067" width="1.625" style="2" customWidth="1"/>
    <col min="13068" max="13072" width="0.875" style="2" customWidth="1"/>
    <col min="13073" max="13073" width="30.25" style="2" customWidth="1"/>
    <col min="13074" max="13075" width="8.625" style="2" customWidth="1"/>
    <col min="13076" max="13076" width="8.625" style="2" bestFit="1" customWidth="1"/>
    <col min="13077" max="13077" width="6.75" style="2" customWidth="1"/>
    <col min="13078" max="13312" width="9" style="2"/>
    <col min="13313" max="13317" width="0.875" style="2" customWidth="1"/>
    <col min="13318" max="13318" width="20.875" style="2" customWidth="1"/>
    <col min="13319" max="13320" width="8.625" style="2" customWidth="1"/>
    <col min="13321" max="13321" width="8.625" style="2" bestFit="1" customWidth="1"/>
    <col min="13322" max="13322" width="6.875" style="2" bestFit="1" customWidth="1"/>
    <col min="13323" max="13323" width="1.625" style="2" customWidth="1"/>
    <col min="13324" max="13328" width="0.875" style="2" customWidth="1"/>
    <col min="13329" max="13329" width="30.25" style="2" customWidth="1"/>
    <col min="13330" max="13331" width="8.625" style="2" customWidth="1"/>
    <col min="13332" max="13332" width="8.625" style="2" bestFit="1" customWidth="1"/>
    <col min="13333" max="13333" width="6.75" style="2" customWidth="1"/>
    <col min="13334" max="13568" width="9" style="2"/>
    <col min="13569" max="13573" width="0.875" style="2" customWidth="1"/>
    <col min="13574" max="13574" width="20.875" style="2" customWidth="1"/>
    <col min="13575" max="13576" width="8.625" style="2" customWidth="1"/>
    <col min="13577" max="13577" width="8.625" style="2" bestFit="1" customWidth="1"/>
    <col min="13578" max="13578" width="6.875" style="2" bestFit="1" customWidth="1"/>
    <col min="13579" max="13579" width="1.625" style="2" customWidth="1"/>
    <col min="13580" max="13584" width="0.875" style="2" customWidth="1"/>
    <col min="13585" max="13585" width="30.25" style="2" customWidth="1"/>
    <col min="13586" max="13587" width="8.625" style="2" customWidth="1"/>
    <col min="13588" max="13588" width="8.625" style="2" bestFit="1" customWidth="1"/>
    <col min="13589" max="13589" width="6.75" style="2" customWidth="1"/>
    <col min="13590" max="13824" width="9" style="2"/>
    <col min="13825" max="13829" width="0.875" style="2" customWidth="1"/>
    <col min="13830" max="13830" width="20.875" style="2" customWidth="1"/>
    <col min="13831" max="13832" width="8.625" style="2" customWidth="1"/>
    <col min="13833" max="13833" width="8.625" style="2" bestFit="1" customWidth="1"/>
    <col min="13834" max="13834" width="6.875" style="2" bestFit="1" customWidth="1"/>
    <col min="13835" max="13835" width="1.625" style="2" customWidth="1"/>
    <col min="13836" max="13840" width="0.875" style="2" customWidth="1"/>
    <col min="13841" max="13841" width="30.25" style="2" customWidth="1"/>
    <col min="13842" max="13843" width="8.625" style="2" customWidth="1"/>
    <col min="13844" max="13844" width="8.625" style="2" bestFit="1" customWidth="1"/>
    <col min="13845" max="13845" width="6.75" style="2" customWidth="1"/>
    <col min="13846" max="14080" width="9" style="2"/>
    <col min="14081" max="14085" width="0.875" style="2" customWidth="1"/>
    <col min="14086" max="14086" width="20.875" style="2" customWidth="1"/>
    <col min="14087" max="14088" width="8.625" style="2" customWidth="1"/>
    <col min="14089" max="14089" width="8.625" style="2" bestFit="1" customWidth="1"/>
    <col min="14090" max="14090" width="6.875" style="2" bestFit="1" customWidth="1"/>
    <col min="14091" max="14091" width="1.625" style="2" customWidth="1"/>
    <col min="14092" max="14096" width="0.875" style="2" customWidth="1"/>
    <col min="14097" max="14097" width="30.25" style="2" customWidth="1"/>
    <col min="14098" max="14099" width="8.625" style="2" customWidth="1"/>
    <col min="14100" max="14100" width="8.625" style="2" bestFit="1" customWidth="1"/>
    <col min="14101" max="14101" width="6.75" style="2" customWidth="1"/>
    <col min="14102" max="14336" width="9" style="2"/>
    <col min="14337" max="14341" width="0.875" style="2" customWidth="1"/>
    <col min="14342" max="14342" width="20.875" style="2" customWidth="1"/>
    <col min="14343" max="14344" width="8.625" style="2" customWidth="1"/>
    <col min="14345" max="14345" width="8.625" style="2" bestFit="1" customWidth="1"/>
    <col min="14346" max="14346" width="6.875" style="2" bestFit="1" customWidth="1"/>
    <col min="14347" max="14347" width="1.625" style="2" customWidth="1"/>
    <col min="14348" max="14352" width="0.875" style="2" customWidth="1"/>
    <col min="14353" max="14353" width="30.25" style="2" customWidth="1"/>
    <col min="14354" max="14355" width="8.625" style="2" customWidth="1"/>
    <col min="14356" max="14356" width="8.625" style="2" bestFit="1" customWidth="1"/>
    <col min="14357" max="14357" width="6.75" style="2" customWidth="1"/>
    <col min="14358" max="14592" width="9" style="2"/>
    <col min="14593" max="14597" width="0.875" style="2" customWidth="1"/>
    <col min="14598" max="14598" width="20.875" style="2" customWidth="1"/>
    <col min="14599" max="14600" width="8.625" style="2" customWidth="1"/>
    <col min="14601" max="14601" width="8.625" style="2" bestFit="1" customWidth="1"/>
    <col min="14602" max="14602" width="6.875" style="2" bestFit="1" customWidth="1"/>
    <col min="14603" max="14603" width="1.625" style="2" customWidth="1"/>
    <col min="14604" max="14608" width="0.875" style="2" customWidth="1"/>
    <col min="14609" max="14609" width="30.25" style="2" customWidth="1"/>
    <col min="14610" max="14611" width="8.625" style="2" customWidth="1"/>
    <col min="14612" max="14612" width="8.625" style="2" bestFit="1" customWidth="1"/>
    <col min="14613" max="14613" width="6.75" style="2" customWidth="1"/>
    <col min="14614" max="14848" width="9" style="2"/>
    <col min="14849" max="14853" width="0.875" style="2" customWidth="1"/>
    <col min="14854" max="14854" width="20.875" style="2" customWidth="1"/>
    <col min="14855" max="14856" width="8.625" style="2" customWidth="1"/>
    <col min="14857" max="14857" width="8.625" style="2" bestFit="1" customWidth="1"/>
    <col min="14858" max="14858" width="6.875" style="2" bestFit="1" customWidth="1"/>
    <col min="14859" max="14859" width="1.625" style="2" customWidth="1"/>
    <col min="14860" max="14864" width="0.875" style="2" customWidth="1"/>
    <col min="14865" max="14865" width="30.25" style="2" customWidth="1"/>
    <col min="14866" max="14867" width="8.625" style="2" customWidth="1"/>
    <col min="14868" max="14868" width="8.625" style="2" bestFit="1" customWidth="1"/>
    <col min="14869" max="14869" width="6.75" style="2" customWidth="1"/>
    <col min="14870" max="15104" width="9" style="2"/>
    <col min="15105" max="15109" width="0.875" style="2" customWidth="1"/>
    <col min="15110" max="15110" width="20.875" style="2" customWidth="1"/>
    <col min="15111" max="15112" width="8.625" style="2" customWidth="1"/>
    <col min="15113" max="15113" width="8.625" style="2" bestFit="1" customWidth="1"/>
    <col min="15114" max="15114" width="6.875" style="2" bestFit="1" customWidth="1"/>
    <col min="15115" max="15115" width="1.625" style="2" customWidth="1"/>
    <col min="15116" max="15120" width="0.875" style="2" customWidth="1"/>
    <col min="15121" max="15121" width="30.25" style="2" customWidth="1"/>
    <col min="15122" max="15123" width="8.625" style="2" customWidth="1"/>
    <col min="15124" max="15124" width="8.625" style="2" bestFit="1" customWidth="1"/>
    <col min="15125" max="15125" width="6.75" style="2" customWidth="1"/>
    <col min="15126" max="15360" width="9" style="2"/>
    <col min="15361" max="15365" width="0.875" style="2" customWidth="1"/>
    <col min="15366" max="15366" width="20.875" style="2" customWidth="1"/>
    <col min="15367" max="15368" width="8.625" style="2" customWidth="1"/>
    <col min="15369" max="15369" width="8.625" style="2" bestFit="1" customWidth="1"/>
    <col min="15370" max="15370" width="6.875" style="2" bestFit="1" customWidth="1"/>
    <col min="15371" max="15371" width="1.625" style="2" customWidth="1"/>
    <col min="15372" max="15376" width="0.875" style="2" customWidth="1"/>
    <col min="15377" max="15377" width="30.25" style="2" customWidth="1"/>
    <col min="15378" max="15379" width="8.625" style="2" customWidth="1"/>
    <col min="15380" max="15380" width="8.625" style="2" bestFit="1" customWidth="1"/>
    <col min="15381" max="15381" width="6.75" style="2" customWidth="1"/>
    <col min="15382" max="15616" width="9" style="2"/>
    <col min="15617" max="15621" width="0.875" style="2" customWidth="1"/>
    <col min="15622" max="15622" width="20.875" style="2" customWidth="1"/>
    <col min="15623" max="15624" width="8.625" style="2" customWidth="1"/>
    <col min="15625" max="15625" width="8.625" style="2" bestFit="1" customWidth="1"/>
    <col min="15626" max="15626" width="6.875" style="2" bestFit="1" customWidth="1"/>
    <col min="15627" max="15627" width="1.625" style="2" customWidth="1"/>
    <col min="15628" max="15632" width="0.875" style="2" customWidth="1"/>
    <col min="15633" max="15633" width="30.25" style="2" customWidth="1"/>
    <col min="15634" max="15635" width="8.625" style="2" customWidth="1"/>
    <col min="15636" max="15636" width="8.625" style="2" bestFit="1" customWidth="1"/>
    <col min="15637" max="15637" width="6.75" style="2" customWidth="1"/>
    <col min="15638" max="15872" width="9" style="2"/>
    <col min="15873" max="15877" width="0.875" style="2" customWidth="1"/>
    <col min="15878" max="15878" width="20.875" style="2" customWidth="1"/>
    <col min="15879" max="15880" width="8.625" style="2" customWidth="1"/>
    <col min="15881" max="15881" width="8.625" style="2" bestFit="1" customWidth="1"/>
    <col min="15882" max="15882" width="6.875" style="2" bestFit="1" customWidth="1"/>
    <col min="15883" max="15883" width="1.625" style="2" customWidth="1"/>
    <col min="15884" max="15888" width="0.875" style="2" customWidth="1"/>
    <col min="15889" max="15889" width="30.25" style="2" customWidth="1"/>
    <col min="15890" max="15891" width="8.625" style="2" customWidth="1"/>
    <col min="15892" max="15892" width="8.625" style="2" bestFit="1" customWidth="1"/>
    <col min="15893" max="15893" width="6.75" style="2" customWidth="1"/>
    <col min="15894" max="16128" width="9" style="2"/>
    <col min="16129" max="16133" width="0.875" style="2" customWidth="1"/>
    <col min="16134" max="16134" width="20.875" style="2" customWidth="1"/>
    <col min="16135" max="16136" width="8.625" style="2" customWidth="1"/>
    <col min="16137" max="16137" width="8.625" style="2" bestFit="1" customWidth="1"/>
    <col min="16138" max="16138" width="6.875" style="2" bestFit="1" customWidth="1"/>
    <col min="16139" max="16139" width="1.625" style="2" customWidth="1"/>
    <col min="16140" max="16144" width="0.875" style="2" customWidth="1"/>
    <col min="16145" max="16145" width="30.25" style="2" customWidth="1"/>
    <col min="16146" max="16147" width="8.625" style="2" customWidth="1"/>
    <col min="16148" max="16148" width="8.625" style="2" bestFit="1" customWidth="1"/>
    <col min="16149" max="16149" width="6.75" style="2" customWidth="1"/>
    <col min="16150" max="16384" width="9" style="2"/>
  </cols>
  <sheetData>
    <row r="1" spans="1:2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8" customHeight="1" x14ac:dyDescent="0.3">
      <c r="A3" s="4" t="s">
        <v>2</v>
      </c>
      <c r="B3" s="4"/>
      <c r="C3" s="4"/>
      <c r="D3" s="4"/>
      <c r="E3" s="4"/>
      <c r="F3" s="4"/>
      <c r="I3" s="5"/>
      <c r="J3" s="5"/>
      <c r="T3" s="8" t="s">
        <v>3</v>
      </c>
      <c r="U3" s="8"/>
    </row>
    <row r="4" spans="1:21" s="12" customFormat="1" ht="18" customHeight="1" x14ac:dyDescent="0.3">
      <c r="A4" s="9" t="s">
        <v>4</v>
      </c>
      <c r="B4" s="9"/>
      <c r="C4" s="9"/>
      <c r="D4" s="9"/>
      <c r="E4" s="9"/>
      <c r="F4" s="9"/>
      <c r="G4" s="10" t="s">
        <v>5</v>
      </c>
      <c r="H4" s="11" t="s">
        <v>6</v>
      </c>
      <c r="I4" s="9" t="s">
        <v>7</v>
      </c>
      <c r="J4" s="9"/>
      <c r="L4" s="9" t="s">
        <v>4</v>
      </c>
      <c r="M4" s="9"/>
      <c r="N4" s="9"/>
      <c r="O4" s="9"/>
      <c r="P4" s="9"/>
      <c r="Q4" s="9"/>
      <c r="R4" s="11" t="s">
        <v>5</v>
      </c>
      <c r="S4" s="11" t="s">
        <v>6</v>
      </c>
      <c r="T4" s="9" t="s">
        <v>7</v>
      </c>
      <c r="U4" s="9"/>
    </row>
    <row r="5" spans="1:21" s="12" customFormat="1" ht="18" customHeight="1" x14ac:dyDescent="0.3">
      <c r="A5" s="9" t="s">
        <v>8</v>
      </c>
      <c r="B5" s="9"/>
      <c r="C5" s="9" t="s">
        <v>9</v>
      </c>
      <c r="D5" s="9"/>
      <c r="E5" s="9" t="s">
        <v>10</v>
      </c>
      <c r="F5" s="9"/>
      <c r="G5" s="13"/>
      <c r="H5" s="14"/>
      <c r="I5" s="15" t="s">
        <v>11</v>
      </c>
      <c r="J5" s="15" t="s">
        <v>12</v>
      </c>
      <c r="L5" s="9" t="s">
        <v>8</v>
      </c>
      <c r="M5" s="9"/>
      <c r="N5" s="9" t="s">
        <v>9</v>
      </c>
      <c r="O5" s="9"/>
      <c r="P5" s="9" t="s">
        <v>10</v>
      </c>
      <c r="Q5" s="9"/>
      <c r="R5" s="14"/>
      <c r="S5" s="14"/>
      <c r="T5" s="15" t="s">
        <v>11</v>
      </c>
      <c r="U5" s="15" t="s">
        <v>12</v>
      </c>
    </row>
    <row r="6" spans="1:21" ht="18" customHeight="1" x14ac:dyDescent="0.3">
      <c r="A6" s="16" t="s">
        <v>13</v>
      </c>
      <c r="B6" s="17"/>
      <c r="C6" s="16"/>
      <c r="D6" s="17"/>
      <c r="E6" s="16"/>
      <c r="F6" s="17"/>
      <c r="G6" s="18">
        <f>G7+G12+G17+G21+G24+G27</f>
        <v>4903688</v>
      </c>
      <c r="H6" s="18">
        <f>H7+H12+H17+H21+H24+H27</f>
        <v>4773944</v>
      </c>
      <c r="I6" s="19">
        <f>H6-G6</f>
        <v>-129744</v>
      </c>
      <c r="J6" s="20">
        <f>I6/G6*100</f>
        <v>-2.6458453311058943</v>
      </c>
      <c r="L6" s="16" t="s">
        <v>14</v>
      </c>
      <c r="M6" s="17"/>
      <c r="N6" s="16"/>
      <c r="O6" s="17"/>
      <c r="P6" s="16"/>
      <c r="Q6" s="17"/>
      <c r="R6" s="18">
        <f>R7+R31+R35+R129+R132</f>
        <v>4903688</v>
      </c>
      <c r="S6" s="18">
        <f>S7+S31+S35+S129+S132</f>
        <v>4773944</v>
      </c>
      <c r="T6" s="21">
        <f>S6-R6</f>
        <v>-129744</v>
      </c>
      <c r="U6" s="22">
        <f>T6/R6*100</f>
        <v>-2.6458453311058943</v>
      </c>
    </row>
    <row r="7" spans="1:21" ht="18" customHeight="1" x14ac:dyDescent="0.3">
      <c r="A7" s="23"/>
      <c r="B7" s="17" t="s">
        <v>15</v>
      </c>
      <c r="C7" s="16"/>
      <c r="D7" s="17"/>
      <c r="E7" s="16"/>
      <c r="F7" s="17"/>
      <c r="G7" s="18">
        <f>G8</f>
        <v>2479741</v>
      </c>
      <c r="H7" s="18">
        <f>H8</f>
        <v>2392178</v>
      </c>
      <c r="I7" s="19">
        <f t="shared" ref="I7:I30" si="0">H7-G7</f>
        <v>-87563</v>
      </c>
      <c r="J7" s="20">
        <f t="shared" ref="J7:J30" si="1">I7/G7*100</f>
        <v>-3.5311349048146563</v>
      </c>
      <c r="L7" s="23"/>
      <c r="M7" s="17" t="s">
        <v>16</v>
      </c>
      <c r="N7" s="16"/>
      <c r="O7" s="17"/>
      <c r="P7" s="16"/>
      <c r="Q7" s="17"/>
      <c r="R7" s="18">
        <f>R8+R18+R22</f>
        <v>404206</v>
      </c>
      <c r="S7" s="18">
        <f>S8+S18+S22</f>
        <v>400339</v>
      </c>
      <c r="T7" s="21">
        <f t="shared" ref="T7:T70" si="2">S7-R7</f>
        <v>-3867</v>
      </c>
      <c r="U7" s="22">
        <f t="shared" ref="U7:U70" si="3">T7/R7*100</f>
        <v>-0.95669040043937992</v>
      </c>
    </row>
    <row r="8" spans="1:21" ht="18" customHeight="1" x14ac:dyDescent="0.3">
      <c r="A8" s="24"/>
      <c r="B8" s="25"/>
      <c r="C8" s="23"/>
      <c r="D8" s="17" t="s">
        <v>15</v>
      </c>
      <c r="E8" s="16"/>
      <c r="F8" s="17"/>
      <c r="G8" s="18">
        <f>SUM(G9:G11)</f>
        <v>2479741</v>
      </c>
      <c r="H8" s="18">
        <f>SUM(H9:H11)</f>
        <v>2392178</v>
      </c>
      <c r="I8" s="19">
        <f t="shared" si="0"/>
        <v>-87563</v>
      </c>
      <c r="J8" s="20">
        <f t="shared" si="1"/>
        <v>-3.5311349048146563</v>
      </c>
      <c r="L8" s="24"/>
      <c r="M8" s="25"/>
      <c r="N8" s="23"/>
      <c r="O8" s="17" t="s">
        <v>17</v>
      </c>
      <c r="P8" s="16"/>
      <c r="Q8" s="17"/>
      <c r="R8" s="18">
        <f>R9+R10+R11+R12+R13+R14+R15+R16+R17</f>
        <v>364143</v>
      </c>
      <c r="S8" s="18">
        <f>SUM(S9:S17)</f>
        <v>364040</v>
      </c>
      <c r="T8" s="21">
        <f t="shared" si="2"/>
        <v>-103</v>
      </c>
      <c r="U8" s="22">
        <f t="shared" si="3"/>
        <v>-2.8285591100199649E-2</v>
      </c>
    </row>
    <row r="9" spans="1:21" ht="18" customHeight="1" x14ac:dyDescent="0.3">
      <c r="A9" s="24"/>
      <c r="B9" s="25"/>
      <c r="C9" s="24"/>
      <c r="D9" s="25"/>
      <c r="E9" s="23"/>
      <c r="F9" s="26" t="s">
        <v>18</v>
      </c>
      <c r="G9" s="18">
        <v>26823</v>
      </c>
      <c r="H9" s="18">
        <v>22533</v>
      </c>
      <c r="I9" s="19">
        <f t="shared" si="0"/>
        <v>-4290</v>
      </c>
      <c r="J9" s="20">
        <f t="shared" si="1"/>
        <v>-15.993736718487863</v>
      </c>
      <c r="L9" s="24"/>
      <c r="M9" s="25"/>
      <c r="N9" s="24"/>
      <c r="O9" s="25"/>
      <c r="P9" s="23"/>
      <c r="Q9" s="26" t="s">
        <v>19</v>
      </c>
      <c r="R9" s="18">
        <v>236479</v>
      </c>
      <c r="S9" s="18">
        <v>236479</v>
      </c>
      <c r="T9" s="21">
        <f t="shared" si="2"/>
        <v>0</v>
      </c>
      <c r="U9" s="22">
        <f t="shared" si="3"/>
        <v>0</v>
      </c>
    </row>
    <row r="10" spans="1:21" ht="18" customHeight="1" x14ac:dyDescent="0.3">
      <c r="A10" s="24"/>
      <c r="B10" s="25"/>
      <c r="C10" s="24"/>
      <c r="D10" s="25"/>
      <c r="E10" s="23" t="s">
        <v>20</v>
      </c>
      <c r="F10" s="27" t="s">
        <v>21</v>
      </c>
      <c r="G10" s="28">
        <v>400</v>
      </c>
      <c r="H10" s="28">
        <v>416</v>
      </c>
      <c r="I10" s="19">
        <f t="shared" si="0"/>
        <v>16</v>
      </c>
      <c r="J10" s="20">
        <f t="shared" si="1"/>
        <v>4</v>
      </c>
      <c r="L10" s="24"/>
      <c r="M10" s="25"/>
      <c r="N10" s="24"/>
      <c r="O10" s="25"/>
      <c r="P10" s="23"/>
      <c r="Q10" s="29" t="s">
        <v>22</v>
      </c>
      <c r="R10" s="18">
        <v>9085</v>
      </c>
      <c r="S10" s="18">
        <v>9085</v>
      </c>
      <c r="T10" s="21">
        <f t="shared" si="2"/>
        <v>0</v>
      </c>
      <c r="U10" s="22">
        <f t="shared" si="3"/>
        <v>0</v>
      </c>
    </row>
    <row r="11" spans="1:21" ht="18" customHeight="1" x14ac:dyDescent="0.3">
      <c r="A11" s="24"/>
      <c r="B11" s="25"/>
      <c r="C11" s="24"/>
      <c r="D11" s="25"/>
      <c r="E11" s="30" t="s">
        <v>20</v>
      </c>
      <c r="F11" s="31" t="s">
        <v>23</v>
      </c>
      <c r="G11" s="32">
        <v>2452518</v>
      </c>
      <c r="H11" s="32">
        <v>2369229</v>
      </c>
      <c r="I11" s="19">
        <f t="shared" si="0"/>
        <v>-83289</v>
      </c>
      <c r="J11" s="20">
        <f t="shared" si="1"/>
        <v>-3.3960607016951556</v>
      </c>
      <c r="L11" s="24"/>
      <c r="M11" s="25"/>
      <c r="N11" s="24"/>
      <c r="O11" s="25"/>
      <c r="P11" s="23"/>
      <c r="Q11" s="26" t="s">
        <v>24</v>
      </c>
      <c r="R11" s="18">
        <v>61032</v>
      </c>
      <c r="S11" s="18">
        <v>61032</v>
      </c>
      <c r="T11" s="21">
        <f t="shared" si="2"/>
        <v>0</v>
      </c>
      <c r="U11" s="22">
        <f t="shared" si="3"/>
        <v>0</v>
      </c>
    </row>
    <row r="12" spans="1:21" ht="18" customHeight="1" x14ac:dyDescent="0.3">
      <c r="A12" s="23"/>
      <c r="B12" s="17" t="s">
        <v>25</v>
      </c>
      <c r="C12" s="16"/>
      <c r="D12" s="17"/>
      <c r="E12" s="16"/>
      <c r="F12" s="17"/>
      <c r="G12" s="18">
        <f>G13</f>
        <v>2203183</v>
      </c>
      <c r="H12" s="18">
        <f>H13</f>
        <v>2161659</v>
      </c>
      <c r="I12" s="19">
        <f t="shared" si="0"/>
        <v>-41524</v>
      </c>
      <c r="J12" s="20">
        <f t="shared" si="1"/>
        <v>-1.8847276871689733</v>
      </c>
      <c r="L12" s="24"/>
      <c r="M12" s="25"/>
      <c r="N12" s="24"/>
      <c r="O12" s="25"/>
      <c r="P12" s="23"/>
      <c r="Q12" s="26" t="s">
        <v>26</v>
      </c>
      <c r="R12" s="18">
        <v>3907</v>
      </c>
      <c r="S12" s="18">
        <v>3907</v>
      </c>
      <c r="T12" s="21">
        <f t="shared" si="2"/>
        <v>0</v>
      </c>
      <c r="U12" s="22">
        <f t="shared" si="3"/>
        <v>0</v>
      </c>
    </row>
    <row r="13" spans="1:21" ht="18" customHeight="1" x14ac:dyDescent="0.3">
      <c r="A13" s="24"/>
      <c r="B13" s="25"/>
      <c r="C13" s="23"/>
      <c r="D13" s="17" t="s">
        <v>25</v>
      </c>
      <c r="E13" s="16"/>
      <c r="F13" s="17"/>
      <c r="G13" s="18">
        <f>SUM(G14:G16)</f>
        <v>2203183</v>
      </c>
      <c r="H13" s="18">
        <f>SUM(H14:H16)</f>
        <v>2161659</v>
      </c>
      <c r="I13" s="19">
        <f t="shared" si="0"/>
        <v>-41524</v>
      </c>
      <c r="J13" s="20">
        <f t="shared" si="1"/>
        <v>-1.8847276871689733</v>
      </c>
      <c r="L13" s="24"/>
      <c r="M13" s="25"/>
      <c r="N13" s="24"/>
      <c r="O13" s="25"/>
      <c r="P13" s="23"/>
      <c r="Q13" s="26" t="s">
        <v>27</v>
      </c>
      <c r="R13" s="18">
        <v>23163</v>
      </c>
      <c r="S13" s="18">
        <v>23163</v>
      </c>
      <c r="T13" s="21">
        <f t="shared" si="2"/>
        <v>0</v>
      </c>
      <c r="U13" s="22">
        <f t="shared" si="3"/>
        <v>0</v>
      </c>
    </row>
    <row r="14" spans="1:21" ht="18" customHeight="1" x14ac:dyDescent="0.3">
      <c r="A14" s="24"/>
      <c r="B14" s="25"/>
      <c r="C14" s="24"/>
      <c r="D14" s="25"/>
      <c r="E14" s="23"/>
      <c r="F14" s="26" t="s">
        <v>28</v>
      </c>
      <c r="G14" s="18">
        <v>1290771</v>
      </c>
      <c r="H14" s="18">
        <v>1262771</v>
      </c>
      <c r="I14" s="19">
        <f t="shared" si="0"/>
        <v>-28000</v>
      </c>
      <c r="J14" s="20">
        <f t="shared" si="1"/>
        <v>-2.1692461327377206</v>
      </c>
      <c r="L14" s="24"/>
      <c r="M14" s="25"/>
      <c r="N14" s="24"/>
      <c r="O14" s="25"/>
      <c r="P14" s="23"/>
      <c r="Q14" s="26" t="s">
        <v>29</v>
      </c>
      <c r="R14" s="28">
        <v>1102</v>
      </c>
      <c r="S14" s="18">
        <v>1041</v>
      </c>
      <c r="T14" s="21">
        <f t="shared" si="2"/>
        <v>-61</v>
      </c>
      <c r="U14" s="22">
        <f t="shared" si="3"/>
        <v>-5.5353901996370229</v>
      </c>
    </row>
    <row r="15" spans="1:21" ht="18" customHeight="1" x14ac:dyDescent="0.3">
      <c r="A15" s="24"/>
      <c r="B15" s="25"/>
      <c r="C15" s="24"/>
      <c r="D15" s="25"/>
      <c r="E15" s="23"/>
      <c r="F15" s="26" t="s">
        <v>30</v>
      </c>
      <c r="G15" s="18">
        <v>494486</v>
      </c>
      <c r="H15" s="18">
        <v>486962</v>
      </c>
      <c r="I15" s="19">
        <f t="shared" si="0"/>
        <v>-7524</v>
      </c>
      <c r="J15" s="20">
        <f t="shared" si="1"/>
        <v>-1.5215799840642605</v>
      </c>
      <c r="L15" s="24"/>
      <c r="M15" s="25"/>
      <c r="N15" s="24"/>
      <c r="O15" s="25"/>
      <c r="P15" s="23"/>
      <c r="Q15" s="26" t="s">
        <v>31</v>
      </c>
      <c r="R15" s="18">
        <v>26813</v>
      </c>
      <c r="S15" s="18">
        <v>26812</v>
      </c>
      <c r="T15" s="21">
        <f t="shared" si="2"/>
        <v>-1</v>
      </c>
      <c r="U15" s="22">
        <f t="shared" si="3"/>
        <v>-3.7295341811807705E-3</v>
      </c>
    </row>
    <row r="16" spans="1:21" ht="18" customHeight="1" x14ac:dyDescent="0.3">
      <c r="A16" s="24"/>
      <c r="B16" s="25"/>
      <c r="C16" s="24"/>
      <c r="D16" s="25"/>
      <c r="E16" s="30"/>
      <c r="F16" s="33" t="s">
        <v>32</v>
      </c>
      <c r="G16" s="32">
        <v>417926</v>
      </c>
      <c r="H16" s="32">
        <v>411926</v>
      </c>
      <c r="I16" s="19">
        <f t="shared" si="0"/>
        <v>-6000</v>
      </c>
      <c r="J16" s="20">
        <f t="shared" si="1"/>
        <v>-1.4356608586209041</v>
      </c>
      <c r="L16" s="24"/>
      <c r="M16" s="25"/>
      <c r="N16" s="24"/>
      <c r="O16" s="25"/>
      <c r="P16" s="23"/>
      <c r="Q16" s="26" t="s">
        <v>33</v>
      </c>
      <c r="R16" s="28">
        <v>1112</v>
      </c>
      <c r="S16" s="18">
        <v>1112</v>
      </c>
      <c r="T16" s="21">
        <f t="shared" si="2"/>
        <v>0</v>
      </c>
      <c r="U16" s="22">
        <f t="shared" si="3"/>
        <v>0</v>
      </c>
    </row>
    <row r="17" spans="1:22" ht="18" customHeight="1" x14ac:dyDescent="0.3">
      <c r="A17" s="23" t="s">
        <v>20</v>
      </c>
      <c r="B17" s="17" t="s">
        <v>34</v>
      </c>
      <c r="C17" s="16"/>
      <c r="D17" s="17"/>
      <c r="E17" s="16"/>
      <c r="F17" s="17"/>
      <c r="G17" s="18">
        <f>G18</f>
        <v>26000</v>
      </c>
      <c r="H17" s="18">
        <f>H18</f>
        <v>25709</v>
      </c>
      <c r="I17" s="19">
        <f t="shared" si="0"/>
        <v>-291</v>
      </c>
      <c r="J17" s="20">
        <f t="shared" si="1"/>
        <v>-1.1192307692307693</v>
      </c>
      <c r="L17" s="24"/>
      <c r="M17" s="25"/>
      <c r="N17" s="24"/>
      <c r="O17" s="25"/>
      <c r="P17" s="30"/>
      <c r="Q17" s="33" t="s">
        <v>35</v>
      </c>
      <c r="R17" s="32">
        <v>1450</v>
      </c>
      <c r="S17" s="32">
        <v>1409</v>
      </c>
      <c r="T17" s="21">
        <f t="shared" si="2"/>
        <v>-41</v>
      </c>
      <c r="U17" s="22">
        <f t="shared" si="3"/>
        <v>-2.8275862068965516</v>
      </c>
      <c r="V17" s="34"/>
    </row>
    <row r="18" spans="1:22" ht="18" customHeight="1" x14ac:dyDescent="0.3">
      <c r="A18" s="24"/>
      <c r="B18" s="25"/>
      <c r="C18" s="23" t="s">
        <v>20</v>
      </c>
      <c r="D18" s="17" t="s">
        <v>36</v>
      </c>
      <c r="E18" s="16"/>
      <c r="F18" s="17"/>
      <c r="G18" s="18">
        <f>SUM(G19:G20)</f>
        <v>26000</v>
      </c>
      <c r="H18" s="18">
        <f>SUM(H19:H20)</f>
        <v>25709</v>
      </c>
      <c r="I18" s="19">
        <f t="shared" si="0"/>
        <v>-291</v>
      </c>
      <c r="J18" s="20">
        <f t="shared" si="1"/>
        <v>-1.1192307692307693</v>
      </c>
      <c r="L18" s="24"/>
      <c r="M18" s="25"/>
      <c r="N18" s="23"/>
      <c r="O18" s="17" t="s">
        <v>37</v>
      </c>
      <c r="P18" s="16"/>
      <c r="Q18" s="17"/>
      <c r="R18" s="18">
        <f>R19+R20+R21</f>
        <v>4550</v>
      </c>
      <c r="S18" s="18">
        <f>SUM(S19:S21)</f>
        <v>3133</v>
      </c>
      <c r="T18" s="21">
        <f t="shared" si="2"/>
        <v>-1417</v>
      </c>
      <c r="U18" s="22">
        <f t="shared" si="3"/>
        <v>-31.142857142857146</v>
      </c>
      <c r="V18" s="34"/>
    </row>
    <row r="19" spans="1:22" ht="18" customHeight="1" x14ac:dyDescent="0.3">
      <c r="A19" s="24"/>
      <c r="B19" s="25"/>
      <c r="C19" s="24"/>
      <c r="D19" s="25"/>
      <c r="E19" s="23" t="s">
        <v>20</v>
      </c>
      <c r="F19" s="26" t="s">
        <v>38</v>
      </c>
      <c r="G19" s="18">
        <v>21350</v>
      </c>
      <c r="H19" s="18">
        <v>21350</v>
      </c>
      <c r="I19" s="19">
        <f t="shared" si="0"/>
        <v>0</v>
      </c>
      <c r="J19" s="20">
        <f t="shared" si="1"/>
        <v>0</v>
      </c>
      <c r="L19" s="24"/>
      <c r="M19" s="25"/>
      <c r="N19" s="24"/>
      <c r="O19" s="25"/>
      <c r="P19" s="23"/>
      <c r="Q19" s="26" t="s">
        <v>39</v>
      </c>
      <c r="R19" s="18">
        <v>900</v>
      </c>
      <c r="S19" s="18">
        <v>900</v>
      </c>
      <c r="T19" s="21">
        <f t="shared" si="2"/>
        <v>0</v>
      </c>
      <c r="U19" s="22">
        <f t="shared" si="3"/>
        <v>0</v>
      </c>
      <c r="V19" s="34"/>
    </row>
    <row r="20" spans="1:22" ht="18" customHeight="1" x14ac:dyDescent="0.3">
      <c r="A20" s="24"/>
      <c r="B20" s="25"/>
      <c r="C20" s="24"/>
      <c r="D20" s="25"/>
      <c r="E20" s="30" t="s">
        <v>20</v>
      </c>
      <c r="F20" s="33" t="s">
        <v>40</v>
      </c>
      <c r="G20" s="32">
        <v>4650</v>
      </c>
      <c r="H20" s="32">
        <v>4359</v>
      </c>
      <c r="I20" s="19">
        <f t="shared" si="0"/>
        <v>-291</v>
      </c>
      <c r="J20" s="20">
        <f t="shared" si="1"/>
        <v>-6.258064516129032</v>
      </c>
      <c r="L20" s="24"/>
      <c r="M20" s="25"/>
      <c r="N20" s="24"/>
      <c r="O20" s="25"/>
      <c r="P20" s="23"/>
      <c r="Q20" s="26" t="s">
        <v>41</v>
      </c>
      <c r="R20" s="18">
        <v>2000</v>
      </c>
      <c r="S20" s="18">
        <v>583</v>
      </c>
      <c r="T20" s="21">
        <f t="shared" si="2"/>
        <v>-1417</v>
      </c>
      <c r="U20" s="22">
        <f t="shared" si="3"/>
        <v>-70.850000000000009</v>
      </c>
      <c r="V20" s="34"/>
    </row>
    <row r="21" spans="1:22" ht="18" customHeight="1" x14ac:dyDescent="0.3">
      <c r="A21" s="23" t="s">
        <v>20</v>
      </c>
      <c r="B21" s="17" t="s">
        <v>42</v>
      </c>
      <c r="C21" s="16"/>
      <c r="D21" s="17"/>
      <c r="E21" s="16"/>
      <c r="F21" s="17"/>
      <c r="G21" s="18">
        <f>G22</f>
        <v>10000</v>
      </c>
      <c r="H21" s="18">
        <f>H22</f>
        <v>10000</v>
      </c>
      <c r="I21" s="19">
        <f t="shared" si="0"/>
        <v>0</v>
      </c>
      <c r="J21" s="20">
        <f t="shared" si="1"/>
        <v>0</v>
      </c>
      <c r="L21" s="24"/>
      <c r="M21" s="25"/>
      <c r="N21" s="24"/>
      <c r="O21" s="25"/>
      <c r="P21" s="30"/>
      <c r="Q21" s="33" t="s">
        <v>43</v>
      </c>
      <c r="R21" s="32">
        <v>1650</v>
      </c>
      <c r="S21" s="32">
        <v>1650</v>
      </c>
      <c r="T21" s="21">
        <f t="shared" si="2"/>
        <v>0</v>
      </c>
      <c r="U21" s="22">
        <f t="shared" si="3"/>
        <v>0</v>
      </c>
      <c r="V21" s="34"/>
    </row>
    <row r="22" spans="1:22" ht="18" customHeight="1" x14ac:dyDescent="0.3">
      <c r="A22" s="24"/>
      <c r="B22" s="25"/>
      <c r="C22" s="23" t="s">
        <v>20</v>
      </c>
      <c r="D22" s="17" t="s">
        <v>42</v>
      </c>
      <c r="E22" s="16"/>
      <c r="F22" s="17"/>
      <c r="G22" s="18">
        <v>10000</v>
      </c>
      <c r="H22" s="18">
        <v>10000</v>
      </c>
      <c r="I22" s="19">
        <f t="shared" si="0"/>
        <v>0</v>
      </c>
      <c r="J22" s="20">
        <f t="shared" si="1"/>
        <v>0</v>
      </c>
      <c r="L22" s="24"/>
      <c r="M22" s="25"/>
      <c r="N22" s="23"/>
      <c r="O22" s="17" t="s">
        <v>44</v>
      </c>
      <c r="P22" s="16"/>
      <c r="Q22" s="17"/>
      <c r="R22" s="18">
        <f>R23+R24+R25+R26+R27+R28+R29+R30</f>
        <v>35513</v>
      </c>
      <c r="S22" s="18">
        <f>SUM(S23:S30)</f>
        <v>33166</v>
      </c>
      <c r="T22" s="21">
        <f t="shared" si="2"/>
        <v>-2347</v>
      </c>
      <c r="U22" s="22">
        <f t="shared" si="3"/>
        <v>-6.6088474643088455</v>
      </c>
      <c r="V22" s="34"/>
    </row>
    <row r="23" spans="1:22" ht="18" customHeight="1" x14ac:dyDescent="0.3">
      <c r="A23" s="35"/>
      <c r="B23" s="36"/>
      <c r="C23" s="35"/>
      <c r="D23" s="36"/>
      <c r="E23" s="23" t="s">
        <v>20</v>
      </c>
      <c r="F23" s="26" t="s">
        <v>45</v>
      </c>
      <c r="G23" s="32">
        <v>10000</v>
      </c>
      <c r="H23" s="32">
        <v>10000</v>
      </c>
      <c r="I23" s="19">
        <f t="shared" si="0"/>
        <v>0</v>
      </c>
      <c r="J23" s="20">
        <f t="shared" si="1"/>
        <v>0</v>
      </c>
      <c r="L23" s="24"/>
      <c r="M23" s="25"/>
      <c r="N23" s="24"/>
      <c r="O23" s="25"/>
      <c r="P23" s="23"/>
      <c r="Q23" s="26" t="s">
        <v>46</v>
      </c>
      <c r="R23" s="18">
        <v>1145</v>
      </c>
      <c r="S23" s="18">
        <v>1145</v>
      </c>
      <c r="T23" s="21">
        <f t="shared" si="2"/>
        <v>0</v>
      </c>
      <c r="U23" s="22">
        <f t="shared" si="3"/>
        <v>0</v>
      </c>
      <c r="V23" s="34"/>
    </row>
    <row r="24" spans="1:22" ht="18" customHeight="1" x14ac:dyDescent="0.3">
      <c r="A24" s="23" t="s">
        <v>20</v>
      </c>
      <c r="B24" s="17" t="s">
        <v>47</v>
      </c>
      <c r="C24" s="16"/>
      <c r="D24" s="17"/>
      <c r="E24" s="16"/>
      <c r="F24" s="17"/>
      <c r="G24" s="18">
        <f>G25</f>
        <v>180828</v>
      </c>
      <c r="H24" s="18">
        <f>H25</f>
        <v>180828</v>
      </c>
      <c r="I24" s="19">
        <f t="shared" si="0"/>
        <v>0</v>
      </c>
      <c r="J24" s="20">
        <f t="shared" si="1"/>
        <v>0</v>
      </c>
      <c r="K24" s="37"/>
      <c r="L24" s="24"/>
      <c r="M24" s="25"/>
      <c r="N24" s="24"/>
      <c r="O24" s="25"/>
      <c r="P24" s="30"/>
      <c r="Q24" s="33" t="s">
        <v>48</v>
      </c>
      <c r="R24" s="32">
        <v>8265</v>
      </c>
      <c r="S24" s="32">
        <v>8265</v>
      </c>
      <c r="T24" s="21">
        <f t="shared" si="2"/>
        <v>0</v>
      </c>
      <c r="U24" s="22">
        <f t="shared" si="3"/>
        <v>0</v>
      </c>
    </row>
    <row r="25" spans="1:22" ht="18" customHeight="1" x14ac:dyDescent="0.3">
      <c r="A25" s="38"/>
      <c r="B25" s="26"/>
      <c r="C25" s="23" t="s">
        <v>20</v>
      </c>
      <c r="D25" s="17" t="s">
        <v>47</v>
      </c>
      <c r="E25" s="16"/>
      <c r="F25" s="17"/>
      <c r="G25" s="18">
        <f>G26</f>
        <v>180828</v>
      </c>
      <c r="H25" s="18">
        <f>H26</f>
        <v>180828</v>
      </c>
      <c r="I25" s="19">
        <f t="shared" si="0"/>
        <v>0</v>
      </c>
      <c r="J25" s="20">
        <f t="shared" si="1"/>
        <v>0</v>
      </c>
      <c r="K25" s="39"/>
      <c r="L25" s="35"/>
      <c r="M25" s="36"/>
      <c r="N25" s="35"/>
      <c r="O25" s="36"/>
      <c r="P25" s="23"/>
      <c r="Q25" s="26" t="s">
        <v>49</v>
      </c>
      <c r="R25" s="28">
        <v>450</v>
      </c>
      <c r="S25" s="18">
        <v>69</v>
      </c>
      <c r="T25" s="21">
        <f t="shared" si="2"/>
        <v>-381</v>
      </c>
      <c r="U25" s="22">
        <f t="shared" si="3"/>
        <v>-84.666666666666671</v>
      </c>
    </row>
    <row r="26" spans="1:22" ht="18" customHeight="1" x14ac:dyDescent="0.3">
      <c r="A26" s="38"/>
      <c r="B26" s="26"/>
      <c r="C26" s="38"/>
      <c r="D26" s="26"/>
      <c r="E26" s="23" t="s">
        <v>20</v>
      </c>
      <c r="F26" s="26" t="s">
        <v>50</v>
      </c>
      <c r="G26" s="18">
        <v>180828</v>
      </c>
      <c r="H26" s="18">
        <v>180828</v>
      </c>
      <c r="I26" s="19">
        <f t="shared" si="0"/>
        <v>0</v>
      </c>
      <c r="J26" s="20">
        <f t="shared" si="1"/>
        <v>0</v>
      </c>
      <c r="L26" s="40"/>
      <c r="M26" s="33"/>
      <c r="N26" s="40"/>
      <c r="O26" s="33"/>
      <c r="P26" s="23"/>
      <c r="Q26" s="26" t="s">
        <v>51</v>
      </c>
      <c r="R26" s="18">
        <v>8380</v>
      </c>
      <c r="S26" s="18">
        <v>8380</v>
      </c>
      <c r="T26" s="21">
        <f t="shared" si="2"/>
        <v>0</v>
      </c>
      <c r="U26" s="22">
        <f t="shared" si="3"/>
        <v>0</v>
      </c>
    </row>
    <row r="27" spans="1:22" ht="18" customHeight="1" x14ac:dyDescent="0.3">
      <c r="A27" s="23" t="s">
        <v>20</v>
      </c>
      <c r="B27" s="17" t="s">
        <v>52</v>
      </c>
      <c r="C27" s="16"/>
      <c r="D27" s="17"/>
      <c r="E27" s="16"/>
      <c r="F27" s="17"/>
      <c r="G27" s="18">
        <f>G28</f>
        <v>3936</v>
      </c>
      <c r="H27" s="41">
        <f>H28</f>
        <v>3570</v>
      </c>
      <c r="I27" s="19">
        <f t="shared" si="0"/>
        <v>-366</v>
      </c>
      <c r="J27" s="20">
        <f t="shared" si="1"/>
        <v>-9.2987804878048781</v>
      </c>
      <c r="L27" s="24"/>
      <c r="M27" s="25"/>
      <c r="N27" s="24"/>
      <c r="O27" s="25"/>
      <c r="P27" s="23"/>
      <c r="Q27" s="26" t="s">
        <v>53</v>
      </c>
      <c r="R27" s="18">
        <v>6162</v>
      </c>
      <c r="S27" s="18">
        <v>6162</v>
      </c>
      <c r="T27" s="21">
        <f t="shared" si="2"/>
        <v>0</v>
      </c>
      <c r="U27" s="22">
        <f t="shared" si="3"/>
        <v>0</v>
      </c>
    </row>
    <row r="28" spans="1:22" ht="18" customHeight="1" x14ac:dyDescent="0.3">
      <c r="A28" s="24"/>
      <c r="B28" s="25"/>
      <c r="C28" s="23" t="s">
        <v>20</v>
      </c>
      <c r="D28" s="17" t="s">
        <v>52</v>
      </c>
      <c r="E28" s="16"/>
      <c r="F28" s="17"/>
      <c r="G28" s="18">
        <f>G29+G30</f>
        <v>3936</v>
      </c>
      <c r="H28" s="41">
        <f>H29+H30</f>
        <v>3570</v>
      </c>
      <c r="I28" s="19">
        <f t="shared" si="0"/>
        <v>-366</v>
      </c>
      <c r="J28" s="20">
        <f t="shared" si="1"/>
        <v>-9.2987804878048781</v>
      </c>
      <c r="L28" s="24"/>
      <c r="M28" s="25"/>
      <c r="N28" s="24"/>
      <c r="O28" s="25"/>
      <c r="P28" s="23"/>
      <c r="Q28" s="26" t="s">
        <v>54</v>
      </c>
      <c r="R28" s="18">
        <v>2059</v>
      </c>
      <c r="S28" s="18">
        <v>2059</v>
      </c>
      <c r="T28" s="21">
        <f t="shared" si="2"/>
        <v>0</v>
      </c>
      <c r="U28" s="22">
        <f t="shared" si="3"/>
        <v>0</v>
      </c>
    </row>
    <row r="29" spans="1:22" ht="18" customHeight="1" x14ac:dyDescent="0.3">
      <c r="A29" s="24"/>
      <c r="B29" s="25"/>
      <c r="C29" s="24"/>
      <c r="D29" s="25"/>
      <c r="E29" s="23" t="s">
        <v>20</v>
      </c>
      <c r="F29" s="26" t="s">
        <v>55</v>
      </c>
      <c r="G29" s="18">
        <v>500</v>
      </c>
      <c r="H29" s="41">
        <v>233</v>
      </c>
      <c r="I29" s="19">
        <f t="shared" si="0"/>
        <v>-267</v>
      </c>
      <c r="J29" s="20">
        <f t="shared" si="1"/>
        <v>-53.400000000000006</v>
      </c>
      <c r="L29" s="24"/>
      <c r="M29" s="25"/>
      <c r="N29" s="24"/>
      <c r="O29" s="25"/>
      <c r="P29" s="30"/>
      <c r="Q29" s="33" t="s">
        <v>56</v>
      </c>
      <c r="R29" s="18">
        <v>6179</v>
      </c>
      <c r="S29" s="32">
        <v>6179</v>
      </c>
      <c r="T29" s="21">
        <f t="shared" si="2"/>
        <v>0</v>
      </c>
      <c r="U29" s="22">
        <f t="shared" si="3"/>
        <v>0</v>
      </c>
    </row>
    <row r="30" spans="1:22" ht="18" customHeight="1" x14ac:dyDescent="0.3">
      <c r="A30" s="35"/>
      <c r="B30" s="36"/>
      <c r="C30" s="35"/>
      <c r="D30" s="36"/>
      <c r="E30" s="23" t="s">
        <v>20</v>
      </c>
      <c r="F30" s="26" t="s">
        <v>57</v>
      </c>
      <c r="G30" s="18">
        <v>3436</v>
      </c>
      <c r="H30" s="41">
        <v>3337</v>
      </c>
      <c r="I30" s="19">
        <f t="shared" si="0"/>
        <v>-99</v>
      </c>
      <c r="J30" s="20">
        <f t="shared" si="1"/>
        <v>-2.8812572759022119</v>
      </c>
      <c r="L30" s="24"/>
      <c r="M30" s="25"/>
      <c r="N30" s="24"/>
      <c r="O30" s="25"/>
      <c r="P30" s="30"/>
      <c r="Q30" s="33" t="s">
        <v>58</v>
      </c>
      <c r="R30" s="32">
        <v>2873</v>
      </c>
      <c r="S30" s="32">
        <v>907</v>
      </c>
      <c r="T30" s="21">
        <f t="shared" si="2"/>
        <v>-1966</v>
      </c>
      <c r="U30" s="22">
        <f t="shared" si="3"/>
        <v>-68.430212321615031</v>
      </c>
    </row>
    <row r="31" spans="1:22" ht="18" customHeight="1" x14ac:dyDescent="0.3">
      <c r="G31" s="7"/>
      <c r="H31" s="7"/>
      <c r="I31" s="5"/>
      <c r="J31" s="5"/>
      <c r="L31" s="40"/>
      <c r="M31" s="17" t="s">
        <v>59</v>
      </c>
      <c r="N31" s="16"/>
      <c r="O31" s="17"/>
      <c r="P31" s="16"/>
      <c r="Q31" s="17"/>
      <c r="R31" s="18">
        <f>R32</f>
        <v>4050</v>
      </c>
      <c r="S31" s="18">
        <f>SUM(S32)</f>
        <v>4050</v>
      </c>
      <c r="T31" s="21">
        <f t="shared" si="2"/>
        <v>0</v>
      </c>
      <c r="U31" s="22">
        <f t="shared" si="3"/>
        <v>0</v>
      </c>
    </row>
    <row r="32" spans="1:22" ht="18" customHeight="1" x14ac:dyDescent="0.3">
      <c r="G32" s="7"/>
      <c r="H32" s="7"/>
      <c r="I32" s="5"/>
      <c r="J32" s="5"/>
      <c r="L32" s="30"/>
      <c r="M32" s="33"/>
      <c r="N32" s="23"/>
      <c r="O32" s="17" t="s">
        <v>60</v>
      </c>
      <c r="P32" s="16"/>
      <c r="Q32" s="17"/>
      <c r="R32" s="18">
        <f>R33+R34</f>
        <v>4050</v>
      </c>
      <c r="S32" s="18">
        <f>SUM(S33:S34)</f>
        <v>4050</v>
      </c>
      <c r="T32" s="21">
        <f t="shared" si="2"/>
        <v>0</v>
      </c>
      <c r="U32" s="22">
        <f t="shared" si="3"/>
        <v>0</v>
      </c>
    </row>
    <row r="33" spans="7:21" ht="18" customHeight="1" x14ac:dyDescent="0.3">
      <c r="G33" s="7"/>
      <c r="H33" s="7"/>
      <c r="I33" s="5"/>
      <c r="J33" s="5"/>
      <c r="L33" s="24"/>
      <c r="M33" s="25"/>
      <c r="N33" s="24"/>
      <c r="O33" s="25"/>
      <c r="P33" s="42"/>
      <c r="Q33" s="36" t="s">
        <v>61</v>
      </c>
      <c r="R33" s="41">
        <v>3500</v>
      </c>
      <c r="S33" s="41">
        <v>3500</v>
      </c>
      <c r="T33" s="21">
        <f t="shared" si="2"/>
        <v>0</v>
      </c>
      <c r="U33" s="22">
        <f t="shared" si="3"/>
        <v>0</v>
      </c>
    </row>
    <row r="34" spans="7:21" ht="18" customHeight="1" x14ac:dyDescent="0.3">
      <c r="G34" s="7"/>
      <c r="H34" s="7"/>
      <c r="I34" s="5"/>
      <c r="J34" s="5"/>
      <c r="L34" s="35"/>
      <c r="M34" s="36"/>
      <c r="N34" s="35"/>
      <c r="O34" s="43"/>
      <c r="P34" s="23"/>
      <c r="Q34" s="26" t="s">
        <v>62</v>
      </c>
      <c r="R34" s="44">
        <v>550</v>
      </c>
      <c r="S34" s="18">
        <v>550</v>
      </c>
      <c r="T34" s="21">
        <f t="shared" si="2"/>
        <v>0</v>
      </c>
      <c r="U34" s="22">
        <f t="shared" si="3"/>
        <v>0</v>
      </c>
    </row>
    <row r="35" spans="7:21" ht="18" customHeight="1" x14ac:dyDescent="0.3">
      <c r="G35" s="7"/>
      <c r="H35" s="7"/>
      <c r="I35" s="5"/>
      <c r="J35" s="5"/>
      <c r="L35" s="24"/>
      <c r="M35" s="45" t="s">
        <v>63</v>
      </c>
      <c r="N35" s="46"/>
      <c r="O35" s="45"/>
      <c r="P35" s="46"/>
      <c r="Q35" s="45"/>
      <c r="R35" s="41">
        <f>R36+R45+R47+R55+R52+R60+R64+R70+R75+R81+R90+R95+R99+R102+R104+R106+R108+R110+R112+R115+R117+R119+R125+R127</f>
        <v>4479904</v>
      </c>
      <c r="S35" s="41">
        <f>S36+S45+S47+S52+S60+S64+S70+S81+S90+S95+S99+S102+S104+S106+S108+S110+S112+S115+S75+S55+S117+S119+S125+S127</f>
        <v>4180738</v>
      </c>
      <c r="T35" s="21">
        <f t="shared" si="2"/>
        <v>-299166</v>
      </c>
      <c r="U35" s="22">
        <f t="shared" si="3"/>
        <v>-6.6779555990485502</v>
      </c>
    </row>
    <row r="36" spans="7:21" ht="18" customHeight="1" x14ac:dyDescent="0.3">
      <c r="G36" s="7"/>
      <c r="H36" s="7"/>
      <c r="I36" s="5"/>
      <c r="J36" s="5"/>
      <c r="L36" s="30"/>
      <c r="M36" s="33"/>
      <c r="N36" s="23"/>
      <c r="O36" s="47" t="s">
        <v>64</v>
      </c>
      <c r="P36" s="48"/>
      <c r="Q36" s="47"/>
      <c r="R36" s="18">
        <f>R37+R38+R39+R40+R41+R42+R43+R44</f>
        <v>66485</v>
      </c>
      <c r="S36" s="18">
        <f>SUM(S37:S44)</f>
        <v>62396</v>
      </c>
      <c r="T36" s="21">
        <f t="shared" si="2"/>
        <v>-4089</v>
      </c>
      <c r="U36" s="22">
        <f t="shared" si="3"/>
        <v>-6.1502594570203808</v>
      </c>
    </row>
    <row r="37" spans="7:21" ht="18" customHeight="1" x14ac:dyDescent="0.3">
      <c r="G37" s="7"/>
      <c r="H37" s="7"/>
      <c r="I37" s="5"/>
      <c r="J37" s="5"/>
      <c r="L37" s="24"/>
      <c r="M37" s="25"/>
      <c r="N37" s="24"/>
      <c r="O37" s="25"/>
      <c r="P37" s="42"/>
      <c r="Q37" s="36" t="s">
        <v>65</v>
      </c>
      <c r="R37" s="18">
        <v>17918</v>
      </c>
      <c r="S37" s="18">
        <v>17918</v>
      </c>
      <c r="T37" s="21">
        <f t="shared" si="2"/>
        <v>0</v>
      </c>
      <c r="U37" s="22">
        <f t="shared" si="3"/>
        <v>0</v>
      </c>
    </row>
    <row r="38" spans="7:21" ht="18" customHeight="1" x14ac:dyDescent="0.3">
      <c r="G38" s="7"/>
      <c r="H38" s="7"/>
      <c r="I38" s="5"/>
      <c r="J38" s="5"/>
      <c r="L38" s="24"/>
      <c r="M38" s="25"/>
      <c r="N38" s="24"/>
      <c r="O38" s="25"/>
      <c r="P38" s="42"/>
      <c r="Q38" s="36" t="s">
        <v>66</v>
      </c>
      <c r="R38" s="18">
        <v>95</v>
      </c>
      <c r="S38" s="18">
        <v>95</v>
      </c>
      <c r="T38" s="21">
        <f t="shared" si="2"/>
        <v>0</v>
      </c>
      <c r="U38" s="22">
        <f t="shared" si="3"/>
        <v>0</v>
      </c>
    </row>
    <row r="39" spans="7:21" ht="18" customHeight="1" x14ac:dyDescent="0.3">
      <c r="G39" s="7"/>
      <c r="H39" s="7"/>
      <c r="I39" s="5"/>
      <c r="J39" s="5"/>
      <c r="L39" s="24"/>
      <c r="M39" s="25"/>
      <c r="N39" s="24"/>
      <c r="O39" s="25"/>
      <c r="P39" s="23" t="s">
        <v>20</v>
      </c>
      <c r="Q39" s="26" t="s">
        <v>67</v>
      </c>
      <c r="R39" s="18">
        <v>6670</v>
      </c>
      <c r="S39" s="18">
        <v>6670</v>
      </c>
      <c r="T39" s="21">
        <f t="shared" si="2"/>
        <v>0</v>
      </c>
      <c r="U39" s="22">
        <f t="shared" si="3"/>
        <v>0</v>
      </c>
    </row>
    <row r="40" spans="7:21" ht="18" customHeight="1" x14ac:dyDescent="0.3">
      <c r="G40" s="7"/>
      <c r="H40" s="7"/>
      <c r="I40" s="5"/>
      <c r="J40" s="5"/>
      <c r="L40" s="24"/>
      <c r="M40" s="25"/>
      <c r="N40" s="24"/>
      <c r="O40" s="25"/>
      <c r="P40" s="23"/>
      <c r="Q40" s="26" t="s">
        <v>68</v>
      </c>
      <c r="R40" s="18">
        <v>4990</v>
      </c>
      <c r="S40" s="18">
        <v>3396</v>
      </c>
      <c r="T40" s="21">
        <f t="shared" si="2"/>
        <v>-1594</v>
      </c>
      <c r="U40" s="22">
        <f t="shared" si="3"/>
        <v>-31.943887775551101</v>
      </c>
    </row>
    <row r="41" spans="7:21" ht="18" customHeight="1" x14ac:dyDescent="0.3">
      <c r="G41" s="7"/>
      <c r="H41" s="7"/>
      <c r="I41" s="5"/>
      <c r="J41" s="5"/>
      <c r="L41" s="24"/>
      <c r="M41" s="25"/>
      <c r="N41" s="24"/>
      <c r="O41" s="25"/>
      <c r="P41" s="23" t="s">
        <v>20</v>
      </c>
      <c r="Q41" s="26" t="s">
        <v>69</v>
      </c>
      <c r="R41" s="18">
        <v>26419</v>
      </c>
      <c r="S41" s="18">
        <v>26419</v>
      </c>
      <c r="T41" s="21">
        <f t="shared" si="2"/>
        <v>0</v>
      </c>
      <c r="U41" s="22">
        <f t="shared" si="3"/>
        <v>0</v>
      </c>
    </row>
    <row r="42" spans="7:21" ht="18" customHeight="1" x14ac:dyDescent="0.3">
      <c r="G42" s="7"/>
      <c r="H42" s="7"/>
      <c r="I42" s="5"/>
      <c r="J42" s="5"/>
      <c r="L42" s="24"/>
      <c r="M42" s="25"/>
      <c r="N42" s="24"/>
      <c r="O42" s="25"/>
      <c r="P42" s="42" t="s">
        <v>20</v>
      </c>
      <c r="Q42" s="36" t="s">
        <v>70</v>
      </c>
      <c r="R42" s="41">
        <v>717</v>
      </c>
      <c r="S42" s="41">
        <v>326</v>
      </c>
      <c r="T42" s="21">
        <f t="shared" si="2"/>
        <v>-391</v>
      </c>
      <c r="U42" s="22">
        <f t="shared" si="3"/>
        <v>-54.532775453277551</v>
      </c>
    </row>
    <row r="43" spans="7:21" ht="18" customHeight="1" x14ac:dyDescent="0.3">
      <c r="G43" s="7"/>
      <c r="H43" s="7"/>
      <c r="I43" s="5"/>
      <c r="J43" s="5"/>
      <c r="L43" s="24"/>
      <c r="M43" s="25"/>
      <c r="N43" s="24"/>
      <c r="O43" s="25"/>
      <c r="P43" s="30" t="s">
        <v>20</v>
      </c>
      <c r="Q43" s="33" t="s">
        <v>71</v>
      </c>
      <c r="R43" s="32">
        <v>5623</v>
      </c>
      <c r="S43" s="32">
        <v>3519</v>
      </c>
      <c r="T43" s="21">
        <f t="shared" si="2"/>
        <v>-2104</v>
      </c>
      <c r="U43" s="22">
        <f t="shared" si="3"/>
        <v>-37.417748532811665</v>
      </c>
    </row>
    <row r="44" spans="7:21" ht="18" customHeight="1" x14ac:dyDescent="0.3">
      <c r="I44" s="5"/>
      <c r="J44" s="5"/>
      <c r="L44" s="24"/>
      <c r="M44" s="25"/>
      <c r="N44" s="24"/>
      <c r="O44" s="25"/>
      <c r="P44" s="30" t="s">
        <v>20</v>
      </c>
      <c r="Q44" s="33" t="s">
        <v>72</v>
      </c>
      <c r="R44" s="32">
        <v>4053</v>
      </c>
      <c r="S44" s="32">
        <v>4053</v>
      </c>
      <c r="T44" s="21">
        <f t="shared" si="2"/>
        <v>0</v>
      </c>
      <c r="U44" s="22">
        <f t="shared" si="3"/>
        <v>0</v>
      </c>
    </row>
    <row r="45" spans="7:21" ht="18" customHeight="1" x14ac:dyDescent="0.3">
      <c r="I45" s="5"/>
      <c r="J45" s="5"/>
      <c r="L45" s="24"/>
      <c r="M45" s="25"/>
      <c r="N45" s="49" t="s">
        <v>20</v>
      </c>
      <c r="O45" s="47" t="s">
        <v>73</v>
      </c>
      <c r="P45" s="48"/>
      <c r="Q45" s="47"/>
      <c r="R45" s="18">
        <f>R46</f>
        <v>21000</v>
      </c>
      <c r="S45" s="18">
        <f>SUM(S46:S46)</f>
        <v>21000</v>
      </c>
      <c r="T45" s="21">
        <f t="shared" si="2"/>
        <v>0</v>
      </c>
      <c r="U45" s="22">
        <f t="shared" si="3"/>
        <v>0</v>
      </c>
    </row>
    <row r="46" spans="7:21" ht="18" customHeight="1" x14ac:dyDescent="0.3">
      <c r="I46" s="5"/>
      <c r="J46" s="5"/>
      <c r="L46" s="24"/>
      <c r="M46" s="25"/>
      <c r="N46" s="50"/>
      <c r="O46" s="51"/>
      <c r="P46" s="52" t="s">
        <v>20</v>
      </c>
      <c r="Q46" s="53" t="s">
        <v>63</v>
      </c>
      <c r="R46" s="32">
        <v>21000</v>
      </c>
      <c r="S46" s="32">
        <v>21000</v>
      </c>
      <c r="T46" s="21">
        <f t="shared" si="2"/>
        <v>0</v>
      </c>
      <c r="U46" s="22">
        <f t="shared" si="3"/>
        <v>0</v>
      </c>
    </row>
    <row r="47" spans="7:21" ht="18" customHeight="1" x14ac:dyDescent="0.3">
      <c r="I47" s="5"/>
      <c r="J47" s="5"/>
      <c r="L47" s="24"/>
      <c r="M47" s="25"/>
      <c r="N47" s="49" t="s">
        <v>20</v>
      </c>
      <c r="O47" s="54" t="s">
        <v>74</v>
      </c>
      <c r="P47" s="54"/>
      <c r="Q47" s="47"/>
      <c r="R47" s="18">
        <f>R48+R49+R50+R51</f>
        <v>117760</v>
      </c>
      <c r="S47" s="18">
        <f>SUM(S48:S51)</f>
        <v>117692</v>
      </c>
      <c r="T47" s="21">
        <f t="shared" si="2"/>
        <v>-68</v>
      </c>
      <c r="U47" s="22">
        <f t="shared" si="3"/>
        <v>-5.7744565217391304E-2</v>
      </c>
    </row>
    <row r="48" spans="7:21" ht="18" customHeight="1" x14ac:dyDescent="0.3">
      <c r="I48" s="5"/>
      <c r="J48" s="5"/>
      <c r="L48" s="35"/>
      <c r="M48" s="36"/>
      <c r="N48" s="55"/>
      <c r="O48" s="56"/>
      <c r="P48" s="49" t="s">
        <v>20</v>
      </c>
      <c r="Q48" s="29" t="s">
        <v>75</v>
      </c>
      <c r="R48" s="18">
        <v>106804</v>
      </c>
      <c r="S48" s="18">
        <v>106804</v>
      </c>
      <c r="T48" s="21">
        <f t="shared" si="2"/>
        <v>0</v>
      </c>
      <c r="U48" s="22">
        <f t="shared" si="3"/>
        <v>0</v>
      </c>
    </row>
    <row r="49" spans="9:21" ht="18" customHeight="1" x14ac:dyDescent="0.3">
      <c r="I49" s="5"/>
      <c r="J49" s="5"/>
      <c r="L49" s="40"/>
      <c r="M49" s="33"/>
      <c r="N49" s="57"/>
      <c r="O49" s="53"/>
      <c r="P49" s="49" t="s">
        <v>20</v>
      </c>
      <c r="Q49" s="29" t="s">
        <v>76</v>
      </c>
      <c r="R49" s="28">
        <v>400</v>
      </c>
      <c r="S49" s="28">
        <v>332</v>
      </c>
      <c r="T49" s="21">
        <f t="shared" si="2"/>
        <v>-68</v>
      </c>
      <c r="U49" s="22">
        <f t="shared" si="3"/>
        <v>-17</v>
      </c>
    </row>
    <row r="50" spans="9:21" ht="18" customHeight="1" x14ac:dyDescent="0.3">
      <c r="I50" s="5"/>
      <c r="J50" s="5"/>
      <c r="L50" s="24"/>
      <c r="M50" s="25"/>
      <c r="N50" s="50"/>
      <c r="O50" s="51"/>
      <c r="P50" s="52" t="s">
        <v>20</v>
      </c>
      <c r="Q50" s="53" t="s">
        <v>44</v>
      </c>
      <c r="R50" s="32">
        <v>8980</v>
      </c>
      <c r="S50" s="32">
        <v>8980</v>
      </c>
      <c r="T50" s="21">
        <f t="shared" si="2"/>
        <v>0</v>
      </c>
      <c r="U50" s="22">
        <f t="shared" si="3"/>
        <v>0</v>
      </c>
    </row>
    <row r="51" spans="9:21" ht="18" customHeight="1" x14ac:dyDescent="0.3">
      <c r="I51" s="5"/>
      <c r="J51" s="5"/>
      <c r="L51" s="24"/>
      <c r="M51" s="25"/>
      <c r="N51" s="50"/>
      <c r="O51" s="51"/>
      <c r="P51" s="52" t="s">
        <v>20</v>
      </c>
      <c r="Q51" s="53" t="s">
        <v>77</v>
      </c>
      <c r="R51" s="32">
        <v>1576</v>
      </c>
      <c r="S51" s="32">
        <v>1576</v>
      </c>
      <c r="T51" s="21">
        <f t="shared" si="2"/>
        <v>0</v>
      </c>
      <c r="U51" s="22">
        <f t="shared" si="3"/>
        <v>0</v>
      </c>
    </row>
    <row r="52" spans="9:21" ht="18" customHeight="1" x14ac:dyDescent="0.3">
      <c r="I52" s="5"/>
      <c r="J52" s="5"/>
      <c r="L52" s="24"/>
      <c r="M52" s="25"/>
      <c r="N52" s="52" t="s">
        <v>20</v>
      </c>
      <c r="O52" s="47" t="s">
        <v>78</v>
      </c>
      <c r="P52" s="48"/>
      <c r="Q52" s="47"/>
      <c r="R52" s="18">
        <f>R53+R54</f>
        <v>28234</v>
      </c>
      <c r="S52" s="18">
        <f>SUM(S53:S54)</f>
        <v>28234</v>
      </c>
      <c r="T52" s="21">
        <f t="shared" si="2"/>
        <v>0</v>
      </c>
      <c r="U52" s="22">
        <f t="shared" si="3"/>
        <v>0</v>
      </c>
    </row>
    <row r="53" spans="9:21" ht="18" customHeight="1" x14ac:dyDescent="0.3">
      <c r="I53" s="5"/>
      <c r="J53" s="5"/>
      <c r="L53" s="24"/>
      <c r="M53" s="25"/>
      <c r="N53" s="58"/>
      <c r="O53" s="59"/>
      <c r="P53" s="49" t="s">
        <v>20</v>
      </c>
      <c r="Q53" s="29" t="s">
        <v>17</v>
      </c>
      <c r="R53" s="18">
        <v>27511</v>
      </c>
      <c r="S53" s="18">
        <v>27511</v>
      </c>
      <c r="T53" s="21">
        <f t="shared" si="2"/>
        <v>0</v>
      </c>
      <c r="U53" s="22">
        <f t="shared" si="3"/>
        <v>0</v>
      </c>
    </row>
    <row r="54" spans="9:21" ht="18" customHeight="1" x14ac:dyDescent="0.3">
      <c r="I54" s="5"/>
      <c r="J54" s="5"/>
      <c r="L54" s="24"/>
      <c r="M54" s="25"/>
      <c r="N54" s="55"/>
      <c r="O54" s="56"/>
      <c r="P54" s="49" t="s">
        <v>20</v>
      </c>
      <c r="Q54" s="29" t="s">
        <v>79</v>
      </c>
      <c r="R54" s="28">
        <v>723</v>
      </c>
      <c r="S54" s="28">
        <v>723</v>
      </c>
      <c r="T54" s="21">
        <f t="shared" si="2"/>
        <v>0</v>
      </c>
      <c r="U54" s="22">
        <f t="shared" si="3"/>
        <v>0</v>
      </c>
    </row>
    <row r="55" spans="9:21" ht="18" customHeight="1" x14ac:dyDescent="0.3">
      <c r="I55" s="5"/>
      <c r="J55" s="5"/>
      <c r="L55" s="24"/>
      <c r="M55" s="25"/>
      <c r="N55" s="60"/>
      <c r="O55" s="54" t="s">
        <v>80</v>
      </c>
      <c r="P55" s="54"/>
      <c r="Q55" s="47"/>
      <c r="R55" s="32">
        <f>R56+R57+R58+R59</f>
        <v>41591</v>
      </c>
      <c r="S55" s="32">
        <f>S56+S57+S58+S59</f>
        <v>41186</v>
      </c>
      <c r="T55" s="21">
        <f t="shared" si="2"/>
        <v>-405</v>
      </c>
      <c r="U55" s="22">
        <f t="shared" si="3"/>
        <v>-0.97376836334783967</v>
      </c>
    </row>
    <row r="56" spans="9:21" ht="18" customHeight="1" x14ac:dyDescent="0.3">
      <c r="I56" s="5"/>
      <c r="J56" s="5"/>
      <c r="L56" s="24"/>
      <c r="M56" s="25"/>
      <c r="N56" s="50"/>
      <c r="O56" s="51"/>
      <c r="P56" s="52"/>
      <c r="Q56" s="53" t="s">
        <v>81</v>
      </c>
      <c r="R56" s="32">
        <v>30170</v>
      </c>
      <c r="S56" s="32">
        <v>30170</v>
      </c>
      <c r="T56" s="21">
        <f t="shared" si="2"/>
        <v>0</v>
      </c>
      <c r="U56" s="22">
        <f t="shared" si="3"/>
        <v>0</v>
      </c>
    </row>
    <row r="57" spans="9:21" ht="18" customHeight="1" x14ac:dyDescent="0.3">
      <c r="I57" s="5"/>
      <c r="J57" s="5"/>
      <c r="L57" s="24"/>
      <c r="M57" s="25"/>
      <c r="N57" s="50"/>
      <c r="O57" s="51"/>
      <c r="P57" s="52"/>
      <c r="Q57" s="53" t="s">
        <v>82</v>
      </c>
      <c r="R57" s="32">
        <v>5605</v>
      </c>
      <c r="S57" s="32">
        <v>5605</v>
      </c>
      <c r="T57" s="21">
        <f t="shared" si="2"/>
        <v>0</v>
      </c>
      <c r="U57" s="22">
        <f t="shared" si="3"/>
        <v>0</v>
      </c>
    </row>
    <row r="58" spans="9:21" ht="18" customHeight="1" x14ac:dyDescent="0.3">
      <c r="I58" s="5"/>
      <c r="J58" s="5"/>
      <c r="L58" s="24"/>
      <c r="M58" s="25"/>
      <c r="N58" s="50"/>
      <c r="O58" s="51"/>
      <c r="P58" s="52"/>
      <c r="Q58" s="53" t="s">
        <v>83</v>
      </c>
      <c r="R58" s="32">
        <v>491</v>
      </c>
      <c r="S58" s="32">
        <v>86</v>
      </c>
      <c r="T58" s="21">
        <f t="shared" si="2"/>
        <v>-405</v>
      </c>
      <c r="U58" s="22">
        <f t="shared" si="3"/>
        <v>-82.484725050916495</v>
      </c>
    </row>
    <row r="59" spans="9:21" ht="18" customHeight="1" x14ac:dyDescent="0.3">
      <c r="I59" s="5"/>
      <c r="J59" s="5"/>
      <c r="L59" s="24"/>
      <c r="M59" s="25"/>
      <c r="N59" s="50"/>
      <c r="O59" s="51"/>
      <c r="P59" s="52"/>
      <c r="Q59" s="53" t="s">
        <v>77</v>
      </c>
      <c r="R59" s="18">
        <v>5325</v>
      </c>
      <c r="S59" s="18">
        <v>5325</v>
      </c>
      <c r="T59" s="21">
        <f t="shared" si="2"/>
        <v>0</v>
      </c>
      <c r="U59" s="22">
        <f t="shared" si="3"/>
        <v>0</v>
      </c>
    </row>
    <row r="60" spans="9:21" ht="18" customHeight="1" x14ac:dyDescent="0.3">
      <c r="I60" s="5"/>
      <c r="J60" s="5"/>
      <c r="L60" s="24"/>
      <c r="M60" s="25"/>
      <c r="N60" s="49" t="s">
        <v>20</v>
      </c>
      <c r="O60" s="47" t="s">
        <v>84</v>
      </c>
      <c r="P60" s="48"/>
      <c r="Q60" s="47"/>
      <c r="R60" s="41">
        <f>R61+R62+R63</f>
        <v>32820</v>
      </c>
      <c r="S60" s="41">
        <f>SUM(S61:S63)</f>
        <v>32820</v>
      </c>
      <c r="T60" s="21">
        <f t="shared" si="2"/>
        <v>0</v>
      </c>
      <c r="U60" s="22">
        <f t="shared" si="3"/>
        <v>0</v>
      </c>
    </row>
    <row r="61" spans="9:21" ht="18" customHeight="1" x14ac:dyDescent="0.3">
      <c r="I61" s="5"/>
      <c r="J61" s="5"/>
      <c r="L61" s="24"/>
      <c r="M61" s="25"/>
      <c r="N61" s="50"/>
      <c r="O61" s="51"/>
      <c r="P61" s="49" t="s">
        <v>20</v>
      </c>
      <c r="Q61" s="29" t="s">
        <v>17</v>
      </c>
      <c r="R61" s="18">
        <v>31122</v>
      </c>
      <c r="S61" s="18">
        <v>31122</v>
      </c>
      <c r="T61" s="21">
        <f t="shared" si="2"/>
        <v>0</v>
      </c>
      <c r="U61" s="22">
        <f t="shared" si="3"/>
        <v>0</v>
      </c>
    </row>
    <row r="62" spans="9:21" ht="18" customHeight="1" x14ac:dyDescent="0.3">
      <c r="I62" s="5"/>
      <c r="J62" s="5"/>
      <c r="L62" s="24"/>
      <c r="M62" s="25"/>
      <c r="N62" s="50"/>
      <c r="O62" s="51"/>
      <c r="P62" s="49" t="s">
        <v>20</v>
      </c>
      <c r="Q62" s="29" t="s">
        <v>44</v>
      </c>
      <c r="R62" s="18">
        <v>1105</v>
      </c>
      <c r="S62" s="18">
        <v>1105</v>
      </c>
      <c r="T62" s="21">
        <f t="shared" si="2"/>
        <v>0</v>
      </c>
      <c r="U62" s="22">
        <f t="shared" si="3"/>
        <v>0</v>
      </c>
    </row>
    <row r="63" spans="9:21" ht="18" customHeight="1" x14ac:dyDescent="0.3">
      <c r="I63" s="5"/>
      <c r="J63" s="5"/>
      <c r="L63" s="24"/>
      <c r="M63" s="25"/>
      <c r="N63" s="50"/>
      <c r="O63" s="51"/>
      <c r="P63" s="52" t="s">
        <v>20</v>
      </c>
      <c r="Q63" s="53" t="s">
        <v>63</v>
      </c>
      <c r="R63" s="32">
        <v>593</v>
      </c>
      <c r="S63" s="32">
        <v>593</v>
      </c>
      <c r="T63" s="21">
        <f t="shared" si="2"/>
        <v>0</v>
      </c>
      <c r="U63" s="22">
        <f t="shared" si="3"/>
        <v>0</v>
      </c>
    </row>
    <row r="64" spans="9:21" ht="18" customHeight="1" x14ac:dyDescent="0.3">
      <c r="I64" s="5"/>
      <c r="J64" s="5"/>
      <c r="L64" s="24"/>
      <c r="M64" s="25"/>
      <c r="N64" s="49" t="s">
        <v>20</v>
      </c>
      <c r="O64" s="47" t="s">
        <v>85</v>
      </c>
      <c r="P64" s="48"/>
      <c r="Q64" s="47"/>
      <c r="R64" s="18">
        <f>R65+R66+R67+R68+R69</f>
        <v>52910</v>
      </c>
      <c r="S64" s="18">
        <f>SUM(S65:S68)</f>
        <v>49474</v>
      </c>
      <c r="T64" s="21">
        <f t="shared" si="2"/>
        <v>-3436</v>
      </c>
      <c r="U64" s="22">
        <f t="shared" si="3"/>
        <v>-6.4940464940464944</v>
      </c>
    </row>
    <row r="65" spans="9:21" ht="18" customHeight="1" x14ac:dyDescent="0.3">
      <c r="I65" s="5"/>
      <c r="J65" s="5"/>
      <c r="L65" s="24"/>
      <c r="M65" s="25"/>
      <c r="N65" s="57"/>
      <c r="O65" s="53"/>
      <c r="P65" s="49" t="s">
        <v>20</v>
      </c>
      <c r="Q65" s="29" t="s">
        <v>17</v>
      </c>
      <c r="R65" s="18">
        <v>35295</v>
      </c>
      <c r="S65" s="18">
        <v>35295</v>
      </c>
      <c r="T65" s="21">
        <f t="shared" si="2"/>
        <v>0</v>
      </c>
      <c r="U65" s="22">
        <f t="shared" si="3"/>
        <v>0</v>
      </c>
    </row>
    <row r="66" spans="9:21" ht="18" customHeight="1" x14ac:dyDescent="0.3">
      <c r="I66" s="5"/>
      <c r="J66" s="5"/>
      <c r="L66" s="24"/>
      <c r="M66" s="25"/>
      <c r="N66" s="50"/>
      <c r="O66" s="51"/>
      <c r="P66" s="61" t="s">
        <v>20</v>
      </c>
      <c r="Q66" s="56" t="s">
        <v>44</v>
      </c>
      <c r="R66" s="41">
        <v>4243</v>
      </c>
      <c r="S66" s="41">
        <v>4243</v>
      </c>
      <c r="T66" s="21">
        <f t="shared" si="2"/>
        <v>0</v>
      </c>
      <c r="U66" s="22">
        <f t="shared" si="3"/>
        <v>0</v>
      </c>
    </row>
    <row r="67" spans="9:21" ht="18" customHeight="1" x14ac:dyDescent="0.3">
      <c r="I67" s="5"/>
      <c r="J67" s="5"/>
      <c r="L67" s="24"/>
      <c r="M67" s="25"/>
      <c r="N67" s="50"/>
      <c r="O67" s="51"/>
      <c r="P67" s="49"/>
      <c r="Q67" s="29" t="s">
        <v>83</v>
      </c>
      <c r="R67" s="18">
        <v>900</v>
      </c>
      <c r="S67" s="18">
        <v>54</v>
      </c>
      <c r="T67" s="21">
        <f t="shared" si="2"/>
        <v>-846</v>
      </c>
      <c r="U67" s="22">
        <f t="shared" si="3"/>
        <v>-94</v>
      </c>
    </row>
    <row r="68" spans="9:21" ht="18" customHeight="1" x14ac:dyDescent="0.3">
      <c r="I68" s="5"/>
      <c r="J68" s="5"/>
      <c r="L68" s="24"/>
      <c r="M68" s="25"/>
      <c r="N68" s="50"/>
      <c r="O68" s="51"/>
      <c r="P68" s="49" t="s">
        <v>20</v>
      </c>
      <c r="Q68" s="29" t="s">
        <v>63</v>
      </c>
      <c r="R68" s="18">
        <v>9882</v>
      </c>
      <c r="S68" s="18">
        <v>9882</v>
      </c>
      <c r="T68" s="21">
        <f t="shared" si="2"/>
        <v>0</v>
      </c>
      <c r="U68" s="22">
        <f t="shared" si="3"/>
        <v>0</v>
      </c>
    </row>
    <row r="69" spans="9:21" ht="18" customHeight="1" x14ac:dyDescent="0.3">
      <c r="I69" s="5"/>
      <c r="J69" s="5"/>
      <c r="L69" s="24"/>
      <c r="M69" s="25"/>
      <c r="N69" s="50"/>
      <c r="O69" s="51"/>
      <c r="P69" s="62"/>
      <c r="Q69" s="51" t="s">
        <v>86</v>
      </c>
      <c r="R69" s="63">
        <v>2590</v>
      </c>
      <c r="S69" s="63">
        <v>0</v>
      </c>
      <c r="T69" s="21">
        <f t="shared" si="2"/>
        <v>-2590</v>
      </c>
      <c r="U69" s="22">
        <f t="shared" si="3"/>
        <v>-100</v>
      </c>
    </row>
    <row r="70" spans="9:21" ht="18" customHeight="1" x14ac:dyDescent="0.3">
      <c r="I70" s="5"/>
      <c r="J70" s="5"/>
      <c r="L70" s="24"/>
      <c r="M70" s="25"/>
      <c r="N70" s="49" t="s">
        <v>20</v>
      </c>
      <c r="O70" s="47" t="s">
        <v>87</v>
      </c>
      <c r="P70" s="48"/>
      <c r="Q70" s="47"/>
      <c r="R70" s="18">
        <f>R71+R72+R73+R74</f>
        <v>50349</v>
      </c>
      <c r="S70" s="18">
        <f>SUM(S71:S74)</f>
        <v>50424</v>
      </c>
      <c r="T70" s="21">
        <f t="shared" si="2"/>
        <v>75</v>
      </c>
      <c r="U70" s="22">
        <f t="shared" si="3"/>
        <v>0.14896025740332478</v>
      </c>
    </row>
    <row r="71" spans="9:21" ht="18" customHeight="1" x14ac:dyDescent="0.3">
      <c r="I71" s="5"/>
      <c r="J71" s="5"/>
      <c r="L71" s="35"/>
      <c r="M71" s="36"/>
      <c r="N71" s="55"/>
      <c r="O71" s="56"/>
      <c r="P71" s="61" t="s">
        <v>20</v>
      </c>
      <c r="Q71" s="56" t="s">
        <v>17</v>
      </c>
      <c r="R71" s="41">
        <v>37834</v>
      </c>
      <c r="S71" s="41">
        <v>37834</v>
      </c>
      <c r="T71" s="21">
        <f t="shared" ref="T71:T134" si="4">S71-R71</f>
        <v>0</v>
      </c>
      <c r="U71" s="22">
        <f t="shared" ref="U71:U131" si="5">T71/R71*100</f>
        <v>0</v>
      </c>
    </row>
    <row r="72" spans="9:21" ht="18" customHeight="1" x14ac:dyDescent="0.3">
      <c r="I72" s="5"/>
      <c r="J72" s="5"/>
      <c r="L72" s="40"/>
      <c r="M72" s="33"/>
      <c r="N72" s="57"/>
      <c r="O72" s="53"/>
      <c r="P72" s="49" t="s">
        <v>20</v>
      </c>
      <c r="Q72" s="29" t="s">
        <v>44</v>
      </c>
      <c r="R72" s="18">
        <v>5376</v>
      </c>
      <c r="S72" s="18">
        <v>5376</v>
      </c>
      <c r="T72" s="21">
        <f t="shared" si="4"/>
        <v>0</v>
      </c>
      <c r="U72" s="22">
        <f t="shared" si="5"/>
        <v>0</v>
      </c>
    </row>
    <row r="73" spans="9:21" ht="18" customHeight="1" x14ac:dyDescent="0.3">
      <c r="I73" s="5"/>
      <c r="J73" s="5"/>
      <c r="L73" s="24"/>
      <c r="M73" s="25"/>
      <c r="N73" s="50"/>
      <c r="O73" s="51"/>
      <c r="P73" s="52"/>
      <c r="Q73" s="53" t="s">
        <v>83</v>
      </c>
      <c r="R73" s="32">
        <v>929</v>
      </c>
      <c r="S73" s="32">
        <v>1004</v>
      </c>
      <c r="T73" s="21">
        <f t="shared" si="4"/>
        <v>75</v>
      </c>
      <c r="U73" s="22">
        <f t="shared" si="5"/>
        <v>8.0731969860064581</v>
      </c>
    </row>
    <row r="74" spans="9:21" ht="18" customHeight="1" x14ac:dyDescent="0.3">
      <c r="I74" s="5"/>
      <c r="J74" s="5"/>
      <c r="L74" s="24"/>
      <c r="M74" s="25"/>
      <c r="N74" s="50"/>
      <c r="O74" s="51"/>
      <c r="P74" s="52" t="s">
        <v>20</v>
      </c>
      <c r="Q74" s="53" t="s">
        <v>63</v>
      </c>
      <c r="R74" s="32">
        <v>6210</v>
      </c>
      <c r="S74" s="32">
        <v>6210</v>
      </c>
      <c r="T74" s="21">
        <f t="shared" si="4"/>
        <v>0</v>
      </c>
      <c r="U74" s="22">
        <f t="shared" si="5"/>
        <v>0</v>
      </c>
    </row>
    <row r="75" spans="9:21" ht="18" customHeight="1" x14ac:dyDescent="0.3">
      <c r="I75" s="5"/>
      <c r="J75" s="5"/>
      <c r="L75" s="24"/>
      <c r="M75" s="25"/>
      <c r="N75" s="49" t="s">
        <v>20</v>
      </c>
      <c r="O75" s="47" t="s">
        <v>88</v>
      </c>
      <c r="P75" s="48"/>
      <c r="Q75" s="47"/>
      <c r="R75" s="18">
        <f>R76+R77+R78+R79+R80</f>
        <v>52394</v>
      </c>
      <c r="S75" s="18">
        <f>S76+S77+S78+S79+S80</f>
        <v>49538</v>
      </c>
      <c r="T75" s="21">
        <f t="shared" si="4"/>
        <v>-2856</v>
      </c>
      <c r="U75" s="22">
        <f t="shared" si="5"/>
        <v>-5.4510058403634005</v>
      </c>
    </row>
    <row r="76" spans="9:21" ht="18" customHeight="1" x14ac:dyDescent="0.3">
      <c r="I76" s="5"/>
      <c r="J76" s="5"/>
      <c r="L76" s="24"/>
      <c r="M76" s="25"/>
      <c r="N76" s="50"/>
      <c r="O76" s="51"/>
      <c r="P76" s="49" t="s">
        <v>20</v>
      </c>
      <c r="Q76" s="29" t="s">
        <v>17</v>
      </c>
      <c r="R76" s="18">
        <v>35876</v>
      </c>
      <c r="S76" s="18">
        <v>35876</v>
      </c>
      <c r="T76" s="21">
        <f t="shared" si="4"/>
        <v>0</v>
      </c>
      <c r="U76" s="22">
        <f t="shared" si="5"/>
        <v>0</v>
      </c>
    </row>
    <row r="77" spans="9:21" ht="18" customHeight="1" x14ac:dyDescent="0.3">
      <c r="I77" s="5"/>
      <c r="J77" s="5"/>
      <c r="L77" s="24"/>
      <c r="M77" s="25"/>
      <c r="N77" s="50"/>
      <c r="O77" s="51"/>
      <c r="P77" s="49" t="s">
        <v>20</v>
      </c>
      <c r="Q77" s="29" t="s">
        <v>44</v>
      </c>
      <c r="R77" s="18">
        <v>4618</v>
      </c>
      <c r="S77" s="18">
        <v>4618</v>
      </c>
      <c r="T77" s="21">
        <f t="shared" si="4"/>
        <v>0</v>
      </c>
      <c r="U77" s="22">
        <f t="shared" si="5"/>
        <v>0</v>
      </c>
    </row>
    <row r="78" spans="9:21" ht="18" customHeight="1" x14ac:dyDescent="0.3">
      <c r="I78" s="5"/>
      <c r="J78" s="5"/>
      <c r="L78" s="24"/>
      <c r="M78" s="25"/>
      <c r="N78" s="50"/>
      <c r="O78" s="51"/>
      <c r="P78" s="52"/>
      <c r="Q78" s="53" t="s">
        <v>83</v>
      </c>
      <c r="R78" s="32">
        <v>1451</v>
      </c>
      <c r="S78" s="32">
        <v>45</v>
      </c>
      <c r="T78" s="21">
        <f t="shared" si="4"/>
        <v>-1406</v>
      </c>
      <c r="U78" s="22">
        <f t="shared" si="5"/>
        <v>-96.8986905582357</v>
      </c>
    </row>
    <row r="79" spans="9:21" ht="18" customHeight="1" x14ac:dyDescent="0.3">
      <c r="I79" s="5"/>
      <c r="J79" s="5"/>
      <c r="L79" s="24"/>
      <c r="M79" s="25"/>
      <c r="N79" s="50"/>
      <c r="O79" s="51"/>
      <c r="P79" s="52" t="s">
        <v>20</v>
      </c>
      <c r="Q79" s="53" t="s">
        <v>63</v>
      </c>
      <c r="R79" s="32">
        <v>8926</v>
      </c>
      <c r="S79" s="32">
        <v>8926</v>
      </c>
      <c r="T79" s="21">
        <f t="shared" si="4"/>
        <v>0</v>
      </c>
      <c r="U79" s="22">
        <f t="shared" si="5"/>
        <v>0</v>
      </c>
    </row>
    <row r="80" spans="9:21" ht="18" customHeight="1" x14ac:dyDescent="0.3">
      <c r="I80" s="5"/>
      <c r="J80" s="5"/>
      <c r="L80" s="24"/>
      <c r="M80" s="25"/>
      <c r="N80" s="50"/>
      <c r="O80" s="51"/>
      <c r="P80" s="52"/>
      <c r="Q80" s="53" t="s">
        <v>86</v>
      </c>
      <c r="R80" s="32">
        <v>1523</v>
      </c>
      <c r="S80" s="32">
        <v>73</v>
      </c>
      <c r="T80" s="21">
        <f t="shared" si="4"/>
        <v>-1450</v>
      </c>
      <c r="U80" s="22">
        <f t="shared" si="5"/>
        <v>-95.206828627708475</v>
      </c>
    </row>
    <row r="81" spans="9:21" ht="18" customHeight="1" x14ac:dyDescent="0.3">
      <c r="I81" s="5"/>
      <c r="J81" s="5"/>
      <c r="L81" s="64"/>
      <c r="M81" s="65"/>
      <c r="N81" s="49" t="s">
        <v>20</v>
      </c>
      <c r="O81" s="47" t="s">
        <v>89</v>
      </c>
      <c r="P81" s="48"/>
      <c r="Q81" s="47"/>
      <c r="R81" s="18">
        <f>R82+R83+R84+R85+R86+R87+R88+R89</f>
        <v>3730267</v>
      </c>
      <c r="S81" s="18">
        <f>SUM(S82:S89)</f>
        <v>3451903</v>
      </c>
      <c r="T81" s="21">
        <f t="shared" si="4"/>
        <v>-278364</v>
      </c>
      <c r="U81" s="22">
        <f t="shared" si="5"/>
        <v>-7.4623076578700669</v>
      </c>
    </row>
    <row r="82" spans="9:21" ht="18" customHeight="1" x14ac:dyDescent="0.3">
      <c r="I82" s="5"/>
      <c r="J82" s="5"/>
      <c r="L82" s="24"/>
      <c r="M82" s="25"/>
      <c r="N82" s="50"/>
      <c r="O82" s="51"/>
      <c r="P82" s="49" t="s">
        <v>20</v>
      </c>
      <c r="Q82" s="29" t="s">
        <v>90</v>
      </c>
      <c r="R82" s="18">
        <v>453867</v>
      </c>
      <c r="S82" s="18">
        <v>413867</v>
      </c>
      <c r="T82" s="21">
        <f t="shared" si="4"/>
        <v>-40000</v>
      </c>
      <c r="U82" s="22">
        <f t="shared" si="5"/>
        <v>-8.8131545144282359</v>
      </c>
    </row>
    <row r="83" spans="9:21" ht="18" customHeight="1" x14ac:dyDescent="0.3">
      <c r="I83" s="5"/>
      <c r="J83" s="5"/>
      <c r="L83" s="24"/>
      <c r="M83" s="25"/>
      <c r="N83" s="50"/>
      <c r="O83" s="51"/>
      <c r="P83" s="49" t="s">
        <v>20</v>
      </c>
      <c r="Q83" s="29" t="s">
        <v>91</v>
      </c>
      <c r="R83" s="18">
        <v>1359084</v>
      </c>
      <c r="S83" s="18">
        <v>1216458</v>
      </c>
      <c r="T83" s="21">
        <f t="shared" si="4"/>
        <v>-142626</v>
      </c>
      <c r="U83" s="22">
        <f t="shared" si="5"/>
        <v>-10.494274084604042</v>
      </c>
    </row>
    <row r="84" spans="9:21" ht="18" customHeight="1" x14ac:dyDescent="0.3">
      <c r="I84" s="5"/>
      <c r="J84" s="5"/>
      <c r="L84" s="24"/>
      <c r="M84" s="25"/>
      <c r="N84" s="50"/>
      <c r="O84" s="51"/>
      <c r="P84" s="49" t="s">
        <v>20</v>
      </c>
      <c r="Q84" s="29" t="s">
        <v>92</v>
      </c>
      <c r="R84" s="18">
        <v>1249877</v>
      </c>
      <c r="S84" s="18">
        <v>1154488</v>
      </c>
      <c r="T84" s="21">
        <f t="shared" si="4"/>
        <v>-95389</v>
      </c>
      <c r="U84" s="22">
        <f t="shared" si="5"/>
        <v>-7.6318709761040493</v>
      </c>
    </row>
    <row r="85" spans="9:21" ht="18" customHeight="1" x14ac:dyDescent="0.3">
      <c r="I85" s="5"/>
      <c r="J85" s="5"/>
      <c r="L85" s="24"/>
      <c r="M85" s="25"/>
      <c r="N85" s="50"/>
      <c r="O85" s="51"/>
      <c r="P85" s="49" t="s">
        <v>20</v>
      </c>
      <c r="Q85" s="29" t="s">
        <v>93</v>
      </c>
      <c r="R85" s="18">
        <v>468180</v>
      </c>
      <c r="S85" s="18">
        <v>468180</v>
      </c>
      <c r="T85" s="21">
        <f t="shared" si="4"/>
        <v>0</v>
      </c>
      <c r="U85" s="22">
        <f t="shared" si="5"/>
        <v>0</v>
      </c>
    </row>
    <row r="86" spans="9:21" ht="18" customHeight="1" x14ac:dyDescent="0.3">
      <c r="I86" s="5"/>
      <c r="J86" s="5"/>
      <c r="L86" s="24"/>
      <c r="M86" s="25"/>
      <c r="N86" s="50"/>
      <c r="O86" s="51"/>
      <c r="P86" s="49" t="s">
        <v>20</v>
      </c>
      <c r="Q86" s="29" t="s">
        <v>94</v>
      </c>
      <c r="R86" s="18">
        <v>3660</v>
      </c>
      <c r="S86" s="18">
        <v>3660</v>
      </c>
      <c r="T86" s="21">
        <f t="shared" si="4"/>
        <v>0</v>
      </c>
      <c r="U86" s="22">
        <f t="shared" si="5"/>
        <v>0</v>
      </c>
    </row>
    <row r="87" spans="9:21" ht="18" customHeight="1" x14ac:dyDescent="0.3">
      <c r="I87" s="5"/>
      <c r="J87" s="5"/>
      <c r="L87" s="24"/>
      <c r="M87" s="25"/>
      <c r="N87" s="50"/>
      <c r="O87" s="51"/>
      <c r="P87" s="49"/>
      <c r="Q87" s="29" t="s">
        <v>95</v>
      </c>
      <c r="R87" s="18">
        <v>165345</v>
      </c>
      <c r="S87" s="18">
        <v>165345</v>
      </c>
      <c r="T87" s="21">
        <f t="shared" si="4"/>
        <v>0</v>
      </c>
      <c r="U87" s="22">
        <f t="shared" si="5"/>
        <v>0</v>
      </c>
    </row>
    <row r="88" spans="9:21" ht="18" customHeight="1" x14ac:dyDescent="0.3">
      <c r="L88" s="24"/>
      <c r="M88" s="25"/>
      <c r="N88" s="50"/>
      <c r="O88" s="51"/>
      <c r="P88" s="49" t="s">
        <v>20</v>
      </c>
      <c r="Q88" s="29" t="s">
        <v>96</v>
      </c>
      <c r="R88" s="18">
        <v>29904</v>
      </c>
      <c r="S88" s="18">
        <v>29904</v>
      </c>
      <c r="T88" s="21">
        <f t="shared" si="4"/>
        <v>0</v>
      </c>
      <c r="U88" s="22">
        <f t="shared" si="5"/>
        <v>0</v>
      </c>
    </row>
    <row r="89" spans="9:21" ht="18" customHeight="1" x14ac:dyDescent="0.3">
      <c r="L89" s="24"/>
      <c r="M89" s="25"/>
      <c r="N89" s="50"/>
      <c r="O89" s="51"/>
      <c r="P89" s="52" t="s">
        <v>20</v>
      </c>
      <c r="Q89" s="53" t="s">
        <v>97</v>
      </c>
      <c r="R89" s="32">
        <v>350</v>
      </c>
      <c r="S89" s="32">
        <v>1</v>
      </c>
      <c r="T89" s="21">
        <f t="shared" si="4"/>
        <v>-349</v>
      </c>
      <c r="U89" s="22">
        <f t="shared" si="5"/>
        <v>-99.714285714285708</v>
      </c>
    </row>
    <row r="90" spans="9:21" ht="18" customHeight="1" x14ac:dyDescent="0.3">
      <c r="L90" s="24"/>
      <c r="M90" s="25"/>
      <c r="N90" s="49" t="s">
        <v>20</v>
      </c>
      <c r="O90" s="47" t="s">
        <v>98</v>
      </c>
      <c r="P90" s="48"/>
      <c r="Q90" s="47"/>
      <c r="R90" s="18">
        <f>R91+R92+R93+R94</f>
        <v>61500</v>
      </c>
      <c r="S90" s="18">
        <f>SUM(S91:S94)</f>
        <v>61200</v>
      </c>
      <c r="T90" s="21">
        <f t="shared" si="4"/>
        <v>-300</v>
      </c>
      <c r="U90" s="22">
        <f t="shared" si="5"/>
        <v>-0.48780487804878048</v>
      </c>
    </row>
    <row r="91" spans="9:21" ht="18" customHeight="1" x14ac:dyDescent="0.3">
      <c r="L91" s="24"/>
      <c r="M91" s="25"/>
      <c r="N91" s="50"/>
      <c r="O91" s="51"/>
      <c r="P91" s="49" t="s">
        <v>20</v>
      </c>
      <c r="Q91" s="29" t="s">
        <v>17</v>
      </c>
      <c r="R91" s="18">
        <v>35472</v>
      </c>
      <c r="S91" s="18">
        <v>35472</v>
      </c>
      <c r="T91" s="21">
        <f t="shared" si="4"/>
        <v>0</v>
      </c>
      <c r="U91" s="22">
        <f t="shared" si="5"/>
        <v>0</v>
      </c>
    </row>
    <row r="92" spans="9:21" ht="18" customHeight="1" x14ac:dyDescent="0.3">
      <c r="L92" s="24"/>
      <c r="M92" s="25"/>
      <c r="N92" s="50"/>
      <c r="O92" s="51"/>
      <c r="P92" s="49" t="s">
        <v>20</v>
      </c>
      <c r="Q92" s="29" t="s">
        <v>44</v>
      </c>
      <c r="R92" s="18">
        <v>928</v>
      </c>
      <c r="S92" s="18">
        <v>928</v>
      </c>
      <c r="T92" s="21">
        <f t="shared" si="4"/>
        <v>0</v>
      </c>
      <c r="U92" s="22">
        <f t="shared" si="5"/>
        <v>0</v>
      </c>
    </row>
    <row r="93" spans="9:21" ht="18" customHeight="1" x14ac:dyDescent="0.3">
      <c r="L93" s="24"/>
      <c r="M93" s="25"/>
      <c r="N93" s="50"/>
      <c r="O93" s="51"/>
      <c r="P93" s="49" t="s">
        <v>20</v>
      </c>
      <c r="Q93" s="29" t="s">
        <v>63</v>
      </c>
      <c r="R93" s="32">
        <v>24600</v>
      </c>
      <c r="S93" s="32">
        <v>24600</v>
      </c>
      <c r="T93" s="21">
        <f t="shared" si="4"/>
        <v>0</v>
      </c>
      <c r="U93" s="22">
        <f t="shared" si="5"/>
        <v>0</v>
      </c>
    </row>
    <row r="94" spans="9:21" ht="18" customHeight="1" x14ac:dyDescent="0.3">
      <c r="L94" s="35"/>
      <c r="M94" s="36"/>
      <c r="N94" s="55"/>
      <c r="O94" s="56"/>
      <c r="P94" s="49" t="s">
        <v>20</v>
      </c>
      <c r="Q94" s="29" t="s">
        <v>99</v>
      </c>
      <c r="R94" s="18">
        <v>500</v>
      </c>
      <c r="S94" s="18">
        <v>200</v>
      </c>
      <c r="T94" s="21">
        <f t="shared" si="4"/>
        <v>-300</v>
      </c>
      <c r="U94" s="22">
        <f t="shared" si="5"/>
        <v>-60</v>
      </c>
    </row>
    <row r="95" spans="9:21" ht="18" customHeight="1" x14ac:dyDescent="0.3">
      <c r="L95" s="40"/>
      <c r="M95" s="33"/>
      <c r="N95" s="49" t="s">
        <v>20</v>
      </c>
      <c r="O95" s="47" t="s">
        <v>100</v>
      </c>
      <c r="P95" s="48"/>
      <c r="Q95" s="47"/>
      <c r="R95" s="18">
        <f>R96+R97+R98</f>
        <v>28325</v>
      </c>
      <c r="S95" s="18">
        <f>SUM(S96:S98)</f>
        <v>28325</v>
      </c>
      <c r="T95" s="21">
        <f t="shared" si="4"/>
        <v>0</v>
      </c>
      <c r="U95" s="22">
        <f t="shared" si="5"/>
        <v>0</v>
      </c>
    </row>
    <row r="96" spans="9:21" ht="18" customHeight="1" x14ac:dyDescent="0.3">
      <c r="L96" s="24"/>
      <c r="M96" s="25"/>
      <c r="N96" s="57"/>
      <c r="O96" s="53"/>
      <c r="P96" s="49" t="s">
        <v>20</v>
      </c>
      <c r="Q96" s="29" t="s">
        <v>17</v>
      </c>
      <c r="R96" s="18">
        <v>19269</v>
      </c>
      <c r="S96" s="18">
        <v>19269</v>
      </c>
      <c r="T96" s="21">
        <f t="shared" si="4"/>
        <v>0</v>
      </c>
      <c r="U96" s="22">
        <f t="shared" si="5"/>
        <v>0</v>
      </c>
    </row>
    <row r="97" spans="12:21" ht="21" customHeight="1" x14ac:dyDescent="0.3">
      <c r="L97" s="24"/>
      <c r="M97" s="25"/>
      <c r="N97" s="50"/>
      <c r="O97" s="51"/>
      <c r="P97" s="61" t="s">
        <v>20</v>
      </c>
      <c r="Q97" s="56" t="s">
        <v>44</v>
      </c>
      <c r="R97" s="66">
        <v>92</v>
      </c>
      <c r="S97" s="66">
        <v>92</v>
      </c>
      <c r="T97" s="21">
        <f t="shared" si="4"/>
        <v>0</v>
      </c>
      <c r="U97" s="22">
        <f t="shared" si="5"/>
        <v>0</v>
      </c>
    </row>
    <row r="98" spans="12:21" ht="18.75" customHeight="1" x14ac:dyDescent="0.3">
      <c r="L98" s="24"/>
      <c r="M98" s="25"/>
      <c r="N98" s="50"/>
      <c r="O98" s="51"/>
      <c r="P98" s="52" t="s">
        <v>20</v>
      </c>
      <c r="Q98" s="53" t="s">
        <v>63</v>
      </c>
      <c r="R98" s="18">
        <v>8964</v>
      </c>
      <c r="S98" s="67">
        <v>8964</v>
      </c>
      <c r="T98" s="21">
        <f t="shared" si="4"/>
        <v>0</v>
      </c>
      <c r="U98" s="22">
        <f t="shared" si="5"/>
        <v>0</v>
      </c>
    </row>
    <row r="99" spans="12:21" ht="21" customHeight="1" x14ac:dyDescent="0.3">
      <c r="L99" s="24"/>
      <c r="M99" s="25"/>
      <c r="N99" s="49" t="s">
        <v>20</v>
      </c>
      <c r="O99" s="47" t="s">
        <v>101</v>
      </c>
      <c r="P99" s="48"/>
      <c r="Q99" s="47"/>
      <c r="R99" s="18">
        <f>R100+R101</f>
        <v>31946</v>
      </c>
      <c r="S99" s="18">
        <f>SUM(S100:S101)</f>
        <v>31946</v>
      </c>
      <c r="T99" s="21">
        <f t="shared" si="4"/>
        <v>0</v>
      </c>
      <c r="U99" s="22">
        <f t="shared" si="5"/>
        <v>0</v>
      </c>
    </row>
    <row r="100" spans="12:21" ht="20.25" customHeight="1" x14ac:dyDescent="0.3">
      <c r="L100" s="24"/>
      <c r="M100" s="25"/>
      <c r="N100" s="50"/>
      <c r="O100" s="51"/>
      <c r="P100" s="49" t="s">
        <v>20</v>
      </c>
      <c r="Q100" s="29" t="s">
        <v>17</v>
      </c>
      <c r="R100" s="18">
        <v>30651</v>
      </c>
      <c r="S100" s="18">
        <v>30651</v>
      </c>
      <c r="T100" s="21">
        <f t="shared" si="4"/>
        <v>0</v>
      </c>
      <c r="U100" s="22">
        <f t="shared" si="5"/>
        <v>0</v>
      </c>
    </row>
    <row r="101" spans="12:21" ht="20.25" customHeight="1" x14ac:dyDescent="0.3">
      <c r="L101" s="24"/>
      <c r="M101" s="25"/>
      <c r="N101" s="50"/>
      <c r="O101" s="51"/>
      <c r="P101" s="49" t="s">
        <v>20</v>
      </c>
      <c r="Q101" s="29" t="s">
        <v>79</v>
      </c>
      <c r="R101" s="18">
        <v>1295</v>
      </c>
      <c r="S101" s="18">
        <v>1295</v>
      </c>
      <c r="T101" s="21">
        <f t="shared" si="4"/>
        <v>0</v>
      </c>
      <c r="U101" s="22">
        <f t="shared" si="5"/>
        <v>0</v>
      </c>
    </row>
    <row r="102" spans="12:21" ht="21.75" customHeight="1" x14ac:dyDescent="0.3">
      <c r="L102" s="24"/>
      <c r="M102" s="25"/>
      <c r="N102" s="49" t="s">
        <v>20</v>
      </c>
      <c r="O102" s="47" t="s">
        <v>102</v>
      </c>
      <c r="P102" s="48"/>
      <c r="Q102" s="47"/>
      <c r="R102" s="18">
        <f>R103</f>
        <v>5000</v>
      </c>
      <c r="S102" s="18">
        <v>5000</v>
      </c>
      <c r="T102" s="21">
        <f t="shared" si="4"/>
        <v>0</v>
      </c>
      <c r="U102" s="22">
        <f t="shared" si="5"/>
        <v>0</v>
      </c>
    </row>
    <row r="103" spans="12:21" ht="20.25" customHeight="1" x14ac:dyDescent="0.3">
      <c r="L103" s="24"/>
      <c r="M103" s="25"/>
      <c r="N103" s="55"/>
      <c r="O103" s="56"/>
      <c r="P103" s="49" t="s">
        <v>20</v>
      </c>
      <c r="Q103" s="29" t="s">
        <v>63</v>
      </c>
      <c r="R103" s="32">
        <v>5000</v>
      </c>
      <c r="S103" s="32">
        <v>5000</v>
      </c>
      <c r="T103" s="21">
        <f t="shared" si="4"/>
        <v>0</v>
      </c>
      <c r="U103" s="22">
        <f t="shared" si="5"/>
        <v>0</v>
      </c>
    </row>
    <row r="104" spans="12:21" ht="21" customHeight="1" x14ac:dyDescent="0.3">
      <c r="L104" s="24"/>
      <c r="M104" s="25"/>
      <c r="N104" s="49" t="s">
        <v>20</v>
      </c>
      <c r="O104" s="47" t="s">
        <v>103</v>
      </c>
      <c r="P104" s="48"/>
      <c r="Q104" s="47"/>
      <c r="R104" s="18">
        <f>R105</f>
        <v>9000</v>
      </c>
      <c r="S104" s="18">
        <f>S105</f>
        <v>9000</v>
      </c>
      <c r="T104" s="21">
        <f t="shared" si="4"/>
        <v>0</v>
      </c>
      <c r="U104" s="22">
        <f t="shared" si="5"/>
        <v>0</v>
      </c>
    </row>
    <row r="105" spans="12:21" ht="19.5" customHeight="1" x14ac:dyDescent="0.3">
      <c r="L105" s="24"/>
      <c r="M105" s="25"/>
      <c r="N105" s="60"/>
      <c r="O105" s="29"/>
      <c r="P105" s="49" t="s">
        <v>20</v>
      </c>
      <c r="Q105" s="29" t="s">
        <v>63</v>
      </c>
      <c r="R105" s="63">
        <v>9000</v>
      </c>
      <c r="S105" s="63">
        <v>9000</v>
      </c>
      <c r="T105" s="21">
        <f t="shared" si="4"/>
        <v>0</v>
      </c>
      <c r="U105" s="22">
        <f t="shared" si="5"/>
        <v>0</v>
      </c>
    </row>
    <row r="106" spans="12:21" ht="21.75" customHeight="1" x14ac:dyDescent="0.3">
      <c r="L106" s="24"/>
      <c r="M106" s="25"/>
      <c r="N106" s="61" t="s">
        <v>20</v>
      </c>
      <c r="O106" s="68" t="s">
        <v>104</v>
      </c>
      <c r="P106" s="69"/>
      <c r="Q106" s="68"/>
      <c r="R106" s="18">
        <f>R107</f>
        <v>5000</v>
      </c>
      <c r="S106" s="18">
        <v>5000</v>
      </c>
      <c r="T106" s="21">
        <f t="shared" si="4"/>
        <v>0</v>
      </c>
      <c r="U106" s="22">
        <f t="shared" si="5"/>
        <v>0</v>
      </c>
    </row>
    <row r="107" spans="12:21" ht="19.5" customHeight="1" x14ac:dyDescent="0.3">
      <c r="L107" s="24"/>
      <c r="M107" s="25"/>
      <c r="N107" s="50"/>
      <c r="O107" s="51"/>
      <c r="P107" s="52" t="s">
        <v>20</v>
      </c>
      <c r="Q107" s="53" t="s">
        <v>63</v>
      </c>
      <c r="R107" s="32">
        <v>5000</v>
      </c>
      <c r="S107" s="32">
        <v>5000</v>
      </c>
      <c r="T107" s="21">
        <f t="shared" si="4"/>
        <v>0</v>
      </c>
      <c r="U107" s="22">
        <f t="shared" si="5"/>
        <v>0</v>
      </c>
    </row>
    <row r="108" spans="12:21" ht="20.25" customHeight="1" x14ac:dyDescent="0.3">
      <c r="L108" s="24"/>
      <c r="M108" s="25"/>
      <c r="N108" s="49" t="s">
        <v>20</v>
      </c>
      <c r="O108" s="47" t="s">
        <v>105</v>
      </c>
      <c r="P108" s="48"/>
      <c r="Q108" s="47"/>
      <c r="R108" s="18">
        <f>R109</f>
        <v>5000</v>
      </c>
      <c r="S108" s="18">
        <v>5000</v>
      </c>
      <c r="T108" s="21">
        <f t="shared" si="4"/>
        <v>0</v>
      </c>
      <c r="U108" s="22">
        <f t="shared" si="5"/>
        <v>0</v>
      </c>
    </row>
    <row r="109" spans="12:21" ht="20.25" customHeight="1" x14ac:dyDescent="0.3">
      <c r="L109" s="24"/>
      <c r="M109" s="25"/>
      <c r="N109" s="50"/>
      <c r="O109" s="51"/>
      <c r="P109" s="52" t="s">
        <v>20</v>
      </c>
      <c r="Q109" s="53" t="s">
        <v>63</v>
      </c>
      <c r="R109" s="32">
        <v>5000</v>
      </c>
      <c r="S109" s="32">
        <v>5000</v>
      </c>
      <c r="T109" s="21">
        <f t="shared" si="4"/>
        <v>0</v>
      </c>
      <c r="U109" s="22">
        <f t="shared" si="5"/>
        <v>0</v>
      </c>
    </row>
    <row r="110" spans="12:21" ht="21" customHeight="1" x14ac:dyDescent="0.3">
      <c r="L110" s="24"/>
      <c r="M110" s="25"/>
      <c r="N110" s="49" t="s">
        <v>20</v>
      </c>
      <c r="O110" s="54" t="s">
        <v>106</v>
      </c>
      <c r="P110" s="54"/>
      <c r="Q110" s="47"/>
      <c r="R110" s="18">
        <f>R111</f>
        <v>4000</v>
      </c>
      <c r="S110" s="18">
        <f>S111</f>
        <v>4000</v>
      </c>
      <c r="T110" s="21">
        <f t="shared" si="4"/>
        <v>0</v>
      </c>
      <c r="U110" s="22">
        <f t="shared" si="5"/>
        <v>0</v>
      </c>
    </row>
    <row r="111" spans="12:21" ht="21.75" customHeight="1" x14ac:dyDescent="0.3">
      <c r="L111" s="24"/>
      <c r="M111" s="25"/>
      <c r="N111" s="50"/>
      <c r="O111" s="51"/>
      <c r="P111" s="52" t="s">
        <v>20</v>
      </c>
      <c r="Q111" s="53" t="s">
        <v>63</v>
      </c>
      <c r="R111" s="32">
        <v>4000</v>
      </c>
      <c r="S111" s="32">
        <v>4000</v>
      </c>
      <c r="T111" s="21">
        <f t="shared" si="4"/>
        <v>0</v>
      </c>
      <c r="U111" s="22">
        <f t="shared" si="5"/>
        <v>0</v>
      </c>
    </row>
    <row r="112" spans="12:21" ht="19.5" customHeight="1" x14ac:dyDescent="0.3">
      <c r="L112" s="24"/>
      <c r="M112" s="25"/>
      <c r="N112" s="49" t="s">
        <v>20</v>
      </c>
      <c r="O112" s="47" t="s">
        <v>107</v>
      </c>
      <c r="P112" s="48"/>
      <c r="Q112" s="47"/>
      <c r="R112" s="18">
        <f>R113+R114</f>
        <v>21000</v>
      </c>
      <c r="S112" s="18">
        <f>S113+S114</f>
        <v>21000</v>
      </c>
      <c r="T112" s="21">
        <f t="shared" si="4"/>
        <v>0</v>
      </c>
      <c r="U112" s="22">
        <f t="shared" si="5"/>
        <v>0</v>
      </c>
    </row>
    <row r="113" spans="12:21" ht="22.5" customHeight="1" x14ac:dyDescent="0.3">
      <c r="L113" s="24"/>
      <c r="M113" s="25"/>
      <c r="N113" s="57"/>
      <c r="O113" s="53"/>
      <c r="P113" s="61" t="s">
        <v>20</v>
      </c>
      <c r="Q113" s="56" t="s">
        <v>108</v>
      </c>
      <c r="R113" s="18">
        <v>18900</v>
      </c>
      <c r="S113" s="18">
        <v>18900</v>
      </c>
      <c r="T113" s="21">
        <f t="shared" si="4"/>
        <v>0</v>
      </c>
      <c r="U113" s="22">
        <f t="shared" si="5"/>
        <v>0</v>
      </c>
    </row>
    <row r="114" spans="12:21" ht="21" customHeight="1" x14ac:dyDescent="0.3">
      <c r="L114" s="42"/>
      <c r="M114" s="36"/>
      <c r="N114" s="55"/>
      <c r="O114" s="56"/>
      <c r="P114" s="61" t="s">
        <v>20</v>
      </c>
      <c r="Q114" s="56" t="s">
        <v>109</v>
      </c>
      <c r="R114" s="18">
        <v>2100</v>
      </c>
      <c r="S114" s="18">
        <v>2100</v>
      </c>
      <c r="T114" s="21">
        <f t="shared" si="4"/>
        <v>0</v>
      </c>
      <c r="U114" s="22">
        <f t="shared" si="5"/>
        <v>0</v>
      </c>
    </row>
    <row r="115" spans="12:21" ht="17.25" customHeight="1" x14ac:dyDescent="0.3">
      <c r="L115" s="40"/>
      <c r="M115" s="33"/>
      <c r="N115" s="49" t="s">
        <v>20</v>
      </c>
      <c r="O115" s="47" t="s">
        <v>110</v>
      </c>
      <c r="P115" s="48"/>
      <c r="Q115" s="47"/>
      <c r="R115" s="18">
        <f>R116</f>
        <v>3000</v>
      </c>
      <c r="S115" s="18">
        <f>S116</f>
        <v>3000</v>
      </c>
      <c r="T115" s="21">
        <f t="shared" si="4"/>
        <v>0</v>
      </c>
      <c r="U115" s="22">
        <f t="shared" si="5"/>
        <v>0</v>
      </c>
    </row>
    <row r="116" spans="12:21" ht="17.25" customHeight="1" x14ac:dyDescent="0.3">
      <c r="L116" s="24"/>
      <c r="M116" s="25"/>
      <c r="N116" s="55"/>
      <c r="O116" s="56"/>
      <c r="P116" s="49" t="s">
        <v>20</v>
      </c>
      <c r="Q116" s="29" t="s">
        <v>77</v>
      </c>
      <c r="R116" s="18">
        <v>3000</v>
      </c>
      <c r="S116" s="18">
        <v>3000</v>
      </c>
      <c r="T116" s="21">
        <f t="shared" si="4"/>
        <v>0</v>
      </c>
      <c r="U116" s="22">
        <f t="shared" si="5"/>
        <v>0</v>
      </c>
    </row>
    <row r="117" spans="12:21" ht="20.25" customHeight="1" x14ac:dyDescent="0.3">
      <c r="L117" s="24"/>
      <c r="M117" s="25"/>
      <c r="N117" s="55"/>
      <c r="O117" s="47" t="s">
        <v>111</v>
      </c>
      <c r="P117" s="48"/>
      <c r="Q117" s="47"/>
      <c r="R117" s="18">
        <f>R118</f>
        <v>10000</v>
      </c>
      <c r="S117" s="18">
        <f>S118</f>
        <v>10000</v>
      </c>
      <c r="T117" s="21">
        <f t="shared" si="4"/>
        <v>0</v>
      </c>
      <c r="U117" s="22">
        <f t="shared" si="5"/>
        <v>0</v>
      </c>
    </row>
    <row r="118" spans="12:21" ht="18.75" customHeight="1" x14ac:dyDescent="0.3">
      <c r="L118" s="24"/>
      <c r="M118" s="25"/>
      <c r="N118" s="55"/>
      <c r="O118" s="56"/>
      <c r="P118" s="49"/>
      <c r="Q118" s="29" t="s">
        <v>77</v>
      </c>
      <c r="R118" s="18">
        <v>10000</v>
      </c>
      <c r="S118" s="18">
        <v>10000</v>
      </c>
      <c r="T118" s="21">
        <f t="shared" si="4"/>
        <v>0</v>
      </c>
      <c r="U118" s="22">
        <f t="shared" si="5"/>
        <v>0</v>
      </c>
    </row>
    <row r="119" spans="12:21" ht="18.75" customHeight="1" x14ac:dyDescent="0.3">
      <c r="L119" s="24"/>
      <c r="M119" s="25"/>
      <c r="N119" s="55"/>
      <c r="O119" s="47" t="s">
        <v>112</v>
      </c>
      <c r="P119" s="48"/>
      <c r="Q119" s="47"/>
      <c r="R119" s="18">
        <f>R120+R121+R122+R123+R124</f>
        <v>84580</v>
      </c>
      <c r="S119" s="18">
        <f>S120+S121+S122+S123+S124</f>
        <v>81072</v>
      </c>
      <c r="T119" s="21">
        <f t="shared" si="4"/>
        <v>-3508</v>
      </c>
      <c r="U119" s="22">
        <f t="shared" si="5"/>
        <v>-4.1475526129108538</v>
      </c>
    </row>
    <row r="120" spans="12:21" ht="21" customHeight="1" x14ac:dyDescent="0.3">
      <c r="L120" s="24"/>
      <c r="M120" s="25"/>
      <c r="N120" s="50"/>
      <c r="O120" s="51"/>
      <c r="P120" s="49"/>
      <c r="Q120" s="29" t="s">
        <v>17</v>
      </c>
      <c r="R120" s="18">
        <v>44880</v>
      </c>
      <c r="S120" s="18">
        <v>44880</v>
      </c>
      <c r="T120" s="21">
        <f t="shared" si="4"/>
        <v>0</v>
      </c>
      <c r="U120" s="22">
        <f t="shared" si="5"/>
        <v>0</v>
      </c>
    </row>
    <row r="121" spans="12:21" ht="18" customHeight="1" x14ac:dyDescent="0.3">
      <c r="L121" s="24"/>
      <c r="M121" s="25"/>
      <c r="N121" s="50"/>
      <c r="O121" s="51"/>
      <c r="P121" s="49"/>
      <c r="Q121" s="29" t="s">
        <v>44</v>
      </c>
      <c r="R121" s="18">
        <v>4647</v>
      </c>
      <c r="S121" s="18">
        <v>4647</v>
      </c>
      <c r="T121" s="21">
        <f t="shared" si="4"/>
        <v>0</v>
      </c>
      <c r="U121" s="22">
        <f t="shared" si="5"/>
        <v>0</v>
      </c>
    </row>
    <row r="122" spans="12:21" ht="21" customHeight="1" x14ac:dyDescent="0.3">
      <c r="L122" s="35"/>
      <c r="M122" s="36"/>
      <c r="N122" s="55"/>
      <c r="O122" s="56"/>
      <c r="P122" s="49"/>
      <c r="Q122" s="29" t="s">
        <v>113</v>
      </c>
      <c r="R122" s="18">
        <v>500</v>
      </c>
      <c r="S122" s="18">
        <v>0</v>
      </c>
      <c r="T122" s="21">
        <f t="shared" si="4"/>
        <v>-500</v>
      </c>
      <c r="U122" s="22">
        <f t="shared" si="5"/>
        <v>-100</v>
      </c>
    </row>
    <row r="123" spans="12:21" ht="18" customHeight="1" x14ac:dyDescent="0.3">
      <c r="L123" s="24"/>
      <c r="M123" s="25"/>
      <c r="N123" s="50"/>
      <c r="O123" s="51"/>
      <c r="P123" s="49"/>
      <c r="Q123" s="29" t="s">
        <v>63</v>
      </c>
      <c r="R123" s="18">
        <v>30473</v>
      </c>
      <c r="S123" s="18">
        <v>30473</v>
      </c>
      <c r="T123" s="21">
        <f t="shared" si="4"/>
        <v>0</v>
      </c>
      <c r="U123" s="22">
        <f t="shared" si="5"/>
        <v>0</v>
      </c>
    </row>
    <row r="124" spans="12:21" ht="18" customHeight="1" x14ac:dyDescent="0.3">
      <c r="L124" s="24"/>
      <c r="M124" s="25"/>
      <c r="N124" s="24"/>
      <c r="O124" s="25"/>
      <c r="P124" s="23"/>
      <c r="Q124" s="53" t="s">
        <v>114</v>
      </c>
      <c r="R124" s="18">
        <v>4080</v>
      </c>
      <c r="S124" s="18">
        <v>1072</v>
      </c>
      <c r="T124" s="21">
        <f t="shared" si="4"/>
        <v>-3008</v>
      </c>
      <c r="U124" s="22">
        <f t="shared" si="5"/>
        <v>-73.725490196078439</v>
      </c>
    </row>
    <row r="125" spans="12:21" ht="18" customHeight="1" x14ac:dyDescent="0.3">
      <c r="L125" s="24"/>
      <c r="M125" s="25"/>
      <c r="N125" s="38"/>
      <c r="O125" s="17" t="s">
        <v>115</v>
      </c>
      <c r="P125" s="16"/>
      <c r="Q125" s="17"/>
      <c r="R125" s="18">
        <f>R126</f>
        <v>4000</v>
      </c>
      <c r="S125" s="18">
        <f>S126</f>
        <v>4000</v>
      </c>
      <c r="T125" s="21">
        <f t="shared" si="4"/>
        <v>0</v>
      </c>
      <c r="U125" s="22">
        <f t="shared" si="5"/>
        <v>0</v>
      </c>
    </row>
    <row r="126" spans="12:21" ht="18.95" customHeight="1" x14ac:dyDescent="0.3">
      <c r="L126" s="24"/>
      <c r="M126" s="25"/>
      <c r="N126" s="24"/>
      <c r="O126" s="25"/>
      <c r="P126" s="23"/>
      <c r="Q126" s="53" t="s">
        <v>77</v>
      </c>
      <c r="R126" s="18">
        <v>4000</v>
      </c>
      <c r="S126" s="18">
        <v>4000</v>
      </c>
      <c r="T126" s="21">
        <f t="shared" si="4"/>
        <v>0</v>
      </c>
      <c r="U126" s="22">
        <f t="shared" si="5"/>
        <v>0</v>
      </c>
    </row>
    <row r="127" spans="12:21" ht="18.95" customHeight="1" x14ac:dyDescent="0.3">
      <c r="L127" s="24"/>
      <c r="M127" s="25"/>
      <c r="N127" s="38"/>
      <c r="O127" s="17" t="s">
        <v>116</v>
      </c>
      <c r="P127" s="16"/>
      <c r="Q127" s="17"/>
      <c r="R127" s="18">
        <f>R128</f>
        <v>13743</v>
      </c>
      <c r="S127" s="18">
        <f>S128</f>
        <v>7528</v>
      </c>
      <c r="T127" s="21">
        <f t="shared" si="4"/>
        <v>-6215</v>
      </c>
      <c r="U127" s="22">
        <f t="shared" si="5"/>
        <v>-45.223022629702392</v>
      </c>
    </row>
    <row r="128" spans="12:21" ht="18.95" customHeight="1" x14ac:dyDescent="0.3">
      <c r="L128" s="35"/>
      <c r="M128" s="36"/>
      <c r="N128" s="35"/>
      <c r="O128" s="36"/>
      <c r="P128" s="23"/>
      <c r="Q128" s="26" t="s">
        <v>77</v>
      </c>
      <c r="R128" s="18">
        <v>13743</v>
      </c>
      <c r="S128" s="18">
        <v>7528</v>
      </c>
      <c r="T128" s="21">
        <f t="shared" si="4"/>
        <v>-6215</v>
      </c>
      <c r="U128" s="22">
        <f t="shared" si="5"/>
        <v>-45.223022629702392</v>
      </c>
    </row>
    <row r="129" spans="12:21" ht="18.75" customHeight="1" x14ac:dyDescent="0.3">
      <c r="L129" s="23"/>
      <c r="M129" s="17" t="s">
        <v>117</v>
      </c>
      <c r="N129" s="16"/>
      <c r="O129" s="17"/>
      <c r="P129" s="16"/>
      <c r="Q129" s="17"/>
      <c r="R129" s="70">
        <f>R130</f>
        <v>15528</v>
      </c>
      <c r="S129" s="18">
        <f>S130</f>
        <v>3505</v>
      </c>
      <c r="T129" s="21">
        <f t="shared" si="4"/>
        <v>-12023</v>
      </c>
      <c r="U129" s="22">
        <f t="shared" si="5"/>
        <v>-77.427872230808859</v>
      </c>
    </row>
    <row r="130" spans="12:21" ht="18.95" customHeight="1" x14ac:dyDescent="0.3">
      <c r="L130" s="24"/>
      <c r="M130" s="25"/>
      <c r="N130" s="23"/>
      <c r="O130" s="17" t="s">
        <v>117</v>
      </c>
      <c r="P130" s="16"/>
      <c r="Q130" s="17"/>
      <c r="R130" s="70">
        <f>R131</f>
        <v>15528</v>
      </c>
      <c r="S130" s="18">
        <f>S131</f>
        <v>3505</v>
      </c>
      <c r="T130" s="21">
        <f t="shared" si="4"/>
        <v>-12023</v>
      </c>
      <c r="U130" s="22">
        <f t="shared" si="5"/>
        <v>-77.427872230808859</v>
      </c>
    </row>
    <row r="131" spans="12:21" ht="18.95" customHeight="1" x14ac:dyDescent="0.3">
      <c r="L131" s="35"/>
      <c r="M131" s="36"/>
      <c r="N131" s="35"/>
      <c r="O131" s="36"/>
      <c r="P131" s="23"/>
      <c r="Q131" s="26" t="s">
        <v>118</v>
      </c>
      <c r="R131" s="70">
        <v>15528</v>
      </c>
      <c r="S131" s="18">
        <v>3505</v>
      </c>
      <c r="T131" s="21">
        <f t="shared" si="4"/>
        <v>-12023</v>
      </c>
      <c r="U131" s="22">
        <f t="shared" si="5"/>
        <v>-77.427872230808859</v>
      </c>
    </row>
    <row r="132" spans="12:21" ht="18.75" customHeight="1" x14ac:dyDescent="0.3">
      <c r="L132" s="23"/>
      <c r="M132" s="17" t="s">
        <v>119</v>
      </c>
      <c r="N132" s="16"/>
      <c r="O132" s="17"/>
      <c r="P132" s="16"/>
      <c r="Q132" s="17"/>
      <c r="R132" s="70">
        <f>R133</f>
        <v>0</v>
      </c>
      <c r="S132" s="18">
        <f>S133</f>
        <v>185312</v>
      </c>
      <c r="T132" s="21">
        <f t="shared" si="4"/>
        <v>185312</v>
      </c>
      <c r="U132" s="22">
        <v>100</v>
      </c>
    </row>
    <row r="133" spans="12:21" ht="18.95" customHeight="1" x14ac:dyDescent="0.3">
      <c r="L133" s="24"/>
      <c r="M133" s="25"/>
      <c r="N133" s="23"/>
      <c r="O133" s="17" t="s">
        <v>119</v>
      </c>
      <c r="P133" s="16"/>
      <c r="Q133" s="17"/>
      <c r="R133" s="70">
        <v>0</v>
      </c>
      <c r="S133" s="18">
        <f>S134</f>
        <v>185312</v>
      </c>
      <c r="T133" s="21">
        <f t="shared" si="4"/>
        <v>185312</v>
      </c>
      <c r="U133" s="22">
        <v>100</v>
      </c>
    </row>
    <row r="134" spans="12:21" ht="18.95" customHeight="1" x14ac:dyDescent="0.3">
      <c r="L134" s="35"/>
      <c r="M134" s="36"/>
      <c r="N134" s="35"/>
      <c r="O134" s="36"/>
      <c r="P134" s="23"/>
      <c r="Q134" s="26" t="s">
        <v>120</v>
      </c>
      <c r="R134" s="70">
        <v>0</v>
      </c>
      <c r="S134" s="18">
        <v>185312</v>
      </c>
      <c r="T134" s="21">
        <f t="shared" si="4"/>
        <v>185312</v>
      </c>
      <c r="U134" s="22">
        <v>100</v>
      </c>
    </row>
    <row r="135" spans="12:21" ht="18.95" customHeight="1" x14ac:dyDescent="0.3"/>
    <row r="136" spans="12:21" ht="18.95" customHeight="1" x14ac:dyDescent="0.3"/>
    <row r="137" spans="12:21" ht="18.95" customHeight="1" x14ac:dyDescent="0.3"/>
    <row r="138" spans="12:21" ht="18.95" customHeight="1" x14ac:dyDescent="0.3"/>
    <row r="139" spans="12:21" ht="18.95" customHeight="1" x14ac:dyDescent="0.3"/>
    <row r="140" spans="12:21" ht="18.95" customHeight="1" x14ac:dyDescent="0.3"/>
    <row r="141" spans="12:21" ht="18.95" customHeight="1" x14ac:dyDescent="0.3"/>
    <row r="142" spans="12:21" ht="18.95" customHeight="1" x14ac:dyDescent="0.3"/>
    <row r="143" spans="12:21" ht="18.95" customHeight="1" x14ac:dyDescent="0.3"/>
    <row r="144" spans="12:21" ht="18.95" customHeight="1" x14ac:dyDescent="0.3"/>
    <row r="145" ht="18.95" customHeight="1" x14ac:dyDescent="0.3"/>
    <row r="146" ht="18.95" customHeight="1" x14ac:dyDescent="0.3"/>
  </sheetData>
  <mergeCells count="68">
    <mergeCell ref="M132:Q132"/>
    <mergeCell ref="O133:Q133"/>
    <mergeCell ref="O117:Q117"/>
    <mergeCell ref="O119:Q119"/>
    <mergeCell ref="O125:Q125"/>
    <mergeCell ref="O127:Q127"/>
    <mergeCell ref="M129:Q129"/>
    <mergeCell ref="O130:Q130"/>
    <mergeCell ref="O104:Q104"/>
    <mergeCell ref="O106:Q106"/>
    <mergeCell ref="O108:Q108"/>
    <mergeCell ref="O110:Q110"/>
    <mergeCell ref="O112:Q112"/>
    <mergeCell ref="O115:Q115"/>
    <mergeCell ref="O75:Q75"/>
    <mergeCell ref="O81:Q81"/>
    <mergeCell ref="O90:Q90"/>
    <mergeCell ref="O95:Q95"/>
    <mergeCell ref="O99:Q99"/>
    <mergeCell ref="O102:Q102"/>
    <mergeCell ref="O52:Q52"/>
    <mergeCell ref="N53:O53"/>
    <mergeCell ref="O55:Q55"/>
    <mergeCell ref="O60:Q60"/>
    <mergeCell ref="O64:Q64"/>
    <mergeCell ref="O70:Q70"/>
    <mergeCell ref="M31:Q31"/>
    <mergeCell ref="O32:Q32"/>
    <mergeCell ref="M35:Q35"/>
    <mergeCell ref="O36:Q36"/>
    <mergeCell ref="O45:Q45"/>
    <mergeCell ref="O47:Q47"/>
    <mergeCell ref="D22:F22"/>
    <mergeCell ref="O22:Q22"/>
    <mergeCell ref="B24:F24"/>
    <mergeCell ref="D25:F25"/>
    <mergeCell ref="B27:F27"/>
    <mergeCell ref="D28:F28"/>
    <mergeCell ref="B12:F12"/>
    <mergeCell ref="D13:F13"/>
    <mergeCell ref="B17:F17"/>
    <mergeCell ref="D18:F18"/>
    <mergeCell ref="O18:Q18"/>
    <mergeCell ref="B21:F21"/>
    <mergeCell ref="A6:F6"/>
    <mergeCell ref="L6:Q6"/>
    <mergeCell ref="B7:F7"/>
    <mergeCell ref="M7:Q7"/>
    <mergeCell ref="D8:F8"/>
    <mergeCell ref="O8:Q8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2021-02-22T00:37:04Z</dcterms:created>
  <dcterms:modified xsi:type="dcterms:W3CDTF">2021-02-22T00:39:23Z</dcterms:modified>
</cp:coreProperties>
</file>